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09321474\Desktop\Literacy and Numeracy programs (Sally)\Skills for Work (LN)\Delivery 2021\"/>
    </mc:Choice>
  </mc:AlternateContent>
  <xr:revisionPtr revIDLastSave="0" documentId="13_ncr:1_{B1D8646F-17E1-4741-A55B-6D7AE219242D}" xr6:coauthVersionLast="45" xr6:coauthVersionMax="45" xr10:uidLastSave="{00000000-0000-0000-0000-000000000000}"/>
  <bookViews>
    <workbookView xWindow="-120" yWindow="-120" windowWidth="20730" windowHeight="11160" tabRatio="602" activeTab="5" xr2:uid="{00000000-000D-0000-FFFF-FFFF00000000}"/>
  </bookViews>
  <sheets>
    <sheet name="INSTRUCTIONS" sheetId="4" r:id="rId1"/>
    <sheet name="Pre-accredited Del Plan" sheetId="3" state="hidden" r:id="rId2"/>
    <sheet name="DropdownLists" sheetId="6" state="hidden" r:id="rId3"/>
    <sheet name="Lookup table" sheetId="12" state="hidden" r:id="rId4"/>
    <sheet name="LITNUM" sheetId="10" state="hidden" r:id="rId5"/>
    <sheet name="Skills for Work and Study" sheetId="14" r:id="rId6"/>
    <sheet name="SARA" sheetId="11" state="hidden" r:id="rId7"/>
    <sheet name="SAMS Bulk upload" sheetId="8" state="hidden" r:id="rId8"/>
  </sheets>
  <definedNames>
    <definedName name="_xlnm._FilterDatabase" localSheetId="2" hidden="1">DropdownLists!$A$1:$A$357</definedName>
    <definedName name="_Toc207174185" localSheetId="0">INSTRUCTIONS!$B$2</definedName>
    <definedName name="_Toc396912311" localSheetId="0">INSTRUCTIONS!#REF!</definedName>
    <definedName name="_Toc397432240" localSheetId="0">INSTRUCTIONS!#REF!</definedName>
    <definedName name="_Toc423095587" localSheetId="0">INSTRUCTIONS!#REF!</definedName>
    <definedName name="Course_Plan_A_Frame">#REF!</definedName>
    <definedName name="Course_Plan_Overview">#REF!</definedName>
    <definedName name="list_ACFERegion">DropdownLists!$N$2:$N$5</definedName>
    <definedName name="list_FieldOfEducation">DropdownLists!$G$2:$G$357</definedName>
    <definedName name="list_LGA">DropdownLists!$P$2:$P$80</definedName>
    <definedName name="list_RTOStatus">DropdownLists!$I$2:$I$3</definedName>
    <definedName name="_xlnm.Print_Area" localSheetId="0">INSTRUCTIONS!$B$2:$B$28</definedName>
    <definedName name="_xlnm.Print_Area" localSheetId="1">'Pre-accredited Del Plan'!$A$1:$K$22</definedName>
    <definedName name="table_FieldOfEducation">DropdownLists!$A$1:$G$357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4" l="1"/>
  <c r="F10" i="14"/>
  <c r="N22" i="14" l="1"/>
  <c r="N23" i="14"/>
  <c r="F8" i="14" s="1"/>
  <c r="N24" i="14"/>
  <c r="N25" i="14"/>
  <c r="F7" i="14" s="1"/>
  <c r="N26" i="14"/>
  <c r="F11" i="14" s="1"/>
  <c r="N27" i="14"/>
  <c r="F12" i="14" s="1"/>
  <c r="N28" i="14"/>
  <c r="N21" i="14"/>
  <c r="F6" i="14" s="1"/>
  <c r="J6" i="14" l="1"/>
  <c r="N29" i="14"/>
  <c r="N18" i="14"/>
  <c r="J7" i="14"/>
  <c r="J8" i="14"/>
  <c r="J9" i="14" l="1"/>
  <c r="O28" i="14"/>
  <c r="O27" i="14"/>
  <c r="O26" i="14"/>
  <c r="O25" i="14"/>
  <c r="O24" i="14"/>
  <c r="O22" i="14"/>
  <c r="O21" i="14"/>
  <c r="N15" i="14"/>
  <c r="O15" i="14" s="1"/>
  <c r="O13" i="14"/>
  <c r="O12" i="14"/>
  <c r="O11" i="14"/>
  <c r="O10" i="14"/>
  <c r="O9" i="14"/>
  <c r="O8" i="14"/>
  <c r="O7" i="14"/>
  <c r="O6" i="14"/>
  <c r="O29" i="14" l="1"/>
  <c r="F13" i="14"/>
  <c r="O23" i="14"/>
  <c r="O18" i="14"/>
  <c r="O50" i="10"/>
  <c r="P50" i="10" s="1"/>
  <c r="O49" i="10"/>
  <c r="P49" i="10" s="1"/>
  <c r="O48" i="10"/>
  <c r="P48" i="10" s="1"/>
  <c r="O47" i="10"/>
  <c r="P47" i="10" s="1"/>
  <c r="O46" i="10"/>
  <c r="P46" i="10" s="1"/>
  <c r="O45" i="10"/>
  <c r="P45" i="10" s="1"/>
  <c r="O44" i="10"/>
  <c r="P44" i="10" s="1"/>
  <c r="O43" i="10"/>
  <c r="P43" i="10" s="1"/>
  <c r="O42" i="10"/>
  <c r="P42" i="10" s="1"/>
  <c r="O41" i="10"/>
  <c r="P41" i="10" s="1"/>
  <c r="O40" i="10"/>
  <c r="P40" i="10" s="1"/>
  <c r="O39" i="10"/>
  <c r="P39" i="10" s="1"/>
  <c r="O38" i="10"/>
  <c r="P38" i="10" s="1"/>
  <c r="O37" i="10"/>
  <c r="P37" i="10" s="1"/>
  <c r="O36" i="10"/>
  <c r="P36" i="10" s="1"/>
  <c r="O35" i="10"/>
  <c r="P35" i="10" s="1"/>
  <c r="O34" i="10"/>
  <c r="P34" i="10" s="1"/>
  <c r="O33" i="10"/>
  <c r="P33" i="10" s="1"/>
  <c r="O32" i="10"/>
  <c r="P32" i="10" s="1"/>
  <c r="O31" i="10"/>
  <c r="P31" i="10" s="1"/>
  <c r="O30" i="10"/>
  <c r="P30" i="10" s="1"/>
  <c r="O29" i="10"/>
  <c r="P29" i="10" s="1"/>
  <c r="O28" i="10"/>
  <c r="P28" i="10" s="1"/>
  <c r="O27" i="10"/>
  <c r="P27" i="10" s="1"/>
  <c r="O26" i="10"/>
  <c r="P26" i="10" s="1"/>
  <c r="O25" i="10"/>
  <c r="P25" i="10" s="1"/>
  <c r="O24" i="10"/>
  <c r="P24" i="10" s="1"/>
  <c r="O23" i="10"/>
  <c r="P23" i="10" s="1"/>
  <c r="O22" i="10"/>
  <c r="P22" i="10" s="1"/>
  <c r="O21" i="10"/>
  <c r="P21" i="10" s="1"/>
  <c r="O20" i="10"/>
  <c r="P20" i="10" s="1"/>
  <c r="O19" i="10"/>
  <c r="P19" i="10" s="1"/>
  <c r="O18" i="10"/>
  <c r="P18" i="10" s="1"/>
  <c r="P17" i="10"/>
  <c r="O16" i="10"/>
  <c r="O14" i="10" s="1"/>
  <c r="P14" i="10" s="1"/>
  <c r="N11" i="10"/>
  <c r="O10" i="10"/>
  <c r="F10" i="10"/>
  <c r="O9" i="10"/>
  <c r="F9" i="10"/>
  <c r="O8" i="10"/>
  <c r="J8" i="10"/>
  <c r="F8" i="10"/>
  <c r="O7" i="10"/>
  <c r="F7" i="10"/>
  <c r="O6" i="10"/>
  <c r="J6" i="10"/>
  <c r="F6" i="10"/>
  <c r="O5" i="10"/>
  <c r="O11" i="10" s="1"/>
  <c r="J5" i="10"/>
  <c r="F5" i="10"/>
  <c r="F11" i="10" s="1"/>
  <c r="G10" i="14" l="1"/>
  <c r="G9" i="14"/>
  <c r="G8" i="14"/>
  <c r="G12" i="14"/>
  <c r="G11" i="14"/>
  <c r="G7" i="14"/>
  <c r="G6" i="10"/>
  <c r="G8" i="10"/>
  <c r="G9" i="10"/>
  <c r="G5" i="10"/>
  <c r="G11" i="10" s="1"/>
  <c r="G10" i="10"/>
  <c r="G7" i="10"/>
  <c r="P16" i="10"/>
  <c r="O51" i="10"/>
  <c r="P51" i="10" s="1"/>
  <c r="J7" i="10"/>
  <c r="J9" i="10" s="1"/>
  <c r="K6" i="10" l="1"/>
  <c r="K9" i="10"/>
  <c r="K8" i="10"/>
  <c r="K5" i="10"/>
  <c r="K7" i="10"/>
  <c r="E286" i="12"/>
  <c r="F285" i="12"/>
  <c r="E285" i="12"/>
  <c r="F284" i="12"/>
  <c r="E284" i="12"/>
  <c r="F283" i="12"/>
  <c r="E283" i="12"/>
  <c r="G282" i="12"/>
  <c r="F282" i="12"/>
  <c r="E282" i="12"/>
  <c r="G281" i="12"/>
  <c r="F281" i="12"/>
  <c r="E281" i="12"/>
  <c r="G280" i="12"/>
  <c r="F280" i="12"/>
  <c r="E280" i="12"/>
  <c r="G279" i="12"/>
  <c r="F279" i="12"/>
  <c r="E279" i="12"/>
  <c r="F278" i="12"/>
  <c r="M26" i="11" l="1"/>
  <c r="N26" i="11" s="1"/>
  <c r="M25" i="11"/>
  <c r="N25" i="11" s="1"/>
  <c r="M24" i="11"/>
  <c r="N24" i="11" s="1"/>
  <c r="M23" i="11"/>
  <c r="N23" i="11" s="1"/>
  <c r="M22" i="11"/>
  <c r="N22" i="11" s="1"/>
  <c r="M21" i="11"/>
  <c r="N21" i="11" s="1"/>
  <c r="M20" i="11"/>
  <c r="N20" i="11" s="1"/>
  <c r="N19" i="11"/>
  <c r="M18" i="11"/>
  <c r="K13" i="11"/>
  <c r="L13" i="11" s="1"/>
  <c r="L11" i="11"/>
  <c r="L10" i="11"/>
  <c r="L9" i="11"/>
  <c r="L8" i="11"/>
  <c r="G8" i="11"/>
  <c r="L7" i="11"/>
  <c r="G7" i="11"/>
  <c r="L6" i="11"/>
  <c r="G6" i="11"/>
  <c r="G9" i="11" s="1"/>
  <c r="H6" i="11" s="1"/>
  <c r="H7" i="11" l="1"/>
  <c r="H9" i="11" s="1"/>
  <c r="H8" i="11"/>
  <c r="M16" i="11"/>
  <c r="N16" i="11" s="1"/>
  <c r="N18" i="11"/>
  <c r="M27" i="11"/>
  <c r="N27" i="11" s="1"/>
  <c r="H19" i="3" l="1"/>
  <c r="H4" i="3"/>
  <c r="J22" i="3" l="1"/>
  <c r="K22" i="3" s="1"/>
  <c r="B4" i="3" l="1"/>
  <c r="B7" i="3" l="1"/>
  <c r="B6" i="3"/>
  <c r="B3" i="3"/>
  <c r="B9" i="3" l="1"/>
  <c r="B12" i="3"/>
  <c r="B11" i="3"/>
  <c r="B10" i="3"/>
  <c r="B5" i="3"/>
  <c r="H21" i="3" l="1"/>
  <c r="J21" i="3" s="1"/>
  <c r="K21" i="3" s="1"/>
  <c r="H20" i="3"/>
  <c r="J20" i="3" s="1"/>
  <c r="K20" i="3" s="1"/>
  <c r="J19" i="3" l="1"/>
  <c r="K19" i="3" s="1"/>
  <c r="H5" i="3"/>
  <c r="H6" i="3"/>
  <c r="H7" i="3" l="1"/>
  <c r="I5" i="3" s="1"/>
  <c r="J15" i="3"/>
  <c r="K15" i="3" s="1"/>
  <c r="I6" i="3" l="1"/>
  <c r="I4" i="3"/>
  <c r="I7" i="3" l="1"/>
  <c r="G6" i="14" l="1"/>
  <c r="G13" i="14" s="1"/>
  <c r="K8" i="14"/>
  <c r="K6" i="14"/>
  <c r="K7" i="14"/>
  <c r="K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Kaighin, Andrew M</author>
  </authors>
  <commentList>
    <comment ref="Z99" authorId="0" shapeId="0" xr:uid="{EE59CF6D-8DE0-41F2-A38F-8867E861178E}">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Z123" authorId="0" shapeId="0" xr:uid="{DB2D36A8-527F-4309-94F3-606AAEDC5844}">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AB187" authorId="0" shapeId="0" xr:uid="{DFE0653B-B5FF-4D83-BC1F-B23537B419A6}">
      <text>
        <r>
          <rPr>
            <b/>
            <sz val="9"/>
            <color indexed="81"/>
            <rFont val="Tahoma"/>
            <family val="2"/>
          </rPr>
          <t>Kaighin, Andrew M:</t>
        </r>
        <r>
          <rPr>
            <sz val="9"/>
            <color indexed="81"/>
            <rFont val="Tahoma"/>
            <family val="2"/>
          </rPr>
          <t xml:space="preserve">
Auspicing Portland Neighbourhood House</t>
        </r>
      </text>
    </comment>
    <comment ref="Z221" authorId="0" shapeId="0" xr:uid="{80F178F7-AB90-4703-B5F1-805931CDB542}">
      <text>
        <r>
          <rPr>
            <b/>
            <sz val="9"/>
            <color indexed="81"/>
            <rFont val="Tahoma"/>
            <family val="2"/>
          </rPr>
          <t>Kaighin, Andrew M:</t>
        </r>
        <r>
          <rPr>
            <sz val="9"/>
            <color indexed="81"/>
            <rFont val="Tahoma"/>
            <family val="2"/>
          </rPr>
          <t xml:space="preserve">
Sarah TMS to advise when 2019 SF students trained out and SF contract terminated</t>
        </r>
      </text>
    </comment>
  </commentList>
</comments>
</file>

<file path=xl/sharedStrings.xml><?xml version="1.0" encoding="utf-8"?>
<sst xmlns="http://schemas.openxmlformats.org/spreadsheetml/2006/main" count="8946" uniqueCount="3873">
  <si>
    <t>Section A</t>
  </si>
  <si>
    <t>Summary - ACFE Program Categories</t>
  </si>
  <si>
    <t>ACFE category</t>
  </si>
  <si>
    <t>Vocational</t>
  </si>
  <si>
    <t>Adult Literacy &amp; Numeracy</t>
  </si>
  <si>
    <t>TOID</t>
  </si>
  <si>
    <t>Employment Skills</t>
  </si>
  <si>
    <t>ABN</t>
  </si>
  <si>
    <t>Total</t>
  </si>
  <si>
    <t>Section B</t>
  </si>
  <si>
    <t xml:space="preserve">3. Field of Education (FoE) </t>
  </si>
  <si>
    <t>4. ACFE Program Categories</t>
  </si>
  <si>
    <t>5. Learning Outcomes inc Pathways</t>
  </si>
  <si>
    <t>E</t>
  </si>
  <si>
    <t>Alpine Shire Council</t>
  </si>
  <si>
    <t>Ararat Shire Council</t>
  </si>
  <si>
    <t>Base Rates</t>
  </si>
  <si>
    <t>Ballarat City Council</t>
  </si>
  <si>
    <t>Old</t>
  </si>
  <si>
    <t>Banyule City Council</t>
  </si>
  <si>
    <t>New</t>
  </si>
  <si>
    <t>Bass Coast Shire Council</t>
  </si>
  <si>
    <t>Weight</t>
  </si>
  <si>
    <t>Baw Baw Shire Council</t>
  </si>
  <si>
    <t>Bayside City Council</t>
  </si>
  <si>
    <t>Benalla Rural City Council</t>
  </si>
  <si>
    <t>Boroondara City Council</t>
  </si>
  <si>
    <t>Brimbank City Council</t>
  </si>
  <si>
    <t>Buloke Shire Council</t>
  </si>
  <si>
    <t>Campaspe Shire Council</t>
  </si>
  <si>
    <t>Cardinia Shire Council</t>
  </si>
  <si>
    <t>Casey City Council</t>
  </si>
  <si>
    <t>Central Goldfields Shire COuncil</t>
  </si>
  <si>
    <t>Colac-Otway Shire Council</t>
  </si>
  <si>
    <t>Corangamite Shire</t>
  </si>
  <si>
    <t>Darebin City Council</t>
  </si>
  <si>
    <t>East Gippsland Shire Council</t>
  </si>
  <si>
    <t>Frankston City Council</t>
  </si>
  <si>
    <t>Gannawarra Shire Council</t>
  </si>
  <si>
    <t>Glen Eira City Council</t>
  </si>
  <si>
    <t>Glenelg Shire Council</t>
  </si>
  <si>
    <t>Golden Plains Shire Council</t>
  </si>
  <si>
    <t>Greater Bendigo City Council</t>
  </si>
  <si>
    <t>Greater Dandenong City Council</t>
  </si>
  <si>
    <t>Greater Geelong City Council</t>
  </si>
  <si>
    <t>Greater Shepparton City Council</t>
  </si>
  <si>
    <t>Hepburn Shire Council</t>
  </si>
  <si>
    <t>Hindmarsh Shire Council</t>
  </si>
  <si>
    <t>Hobsons Bay City Council</t>
  </si>
  <si>
    <t>Horsham Rural City Council</t>
  </si>
  <si>
    <t>Hume City Council</t>
  </si>
  <si>
    <t>Indigo Shire Council</t>
  </si>
  <si>
    <t>Kingston City Council</t>
  </si>
  <si>
    <t>Knox City Council</t>
  </si>
  <si>
    <t>Latrobe City Council</t>
  </si>
  <si>
    <t>Loddon Shire Council</t>
  </si>
  <si>
    <t>Macedon Ranges Shire Council</t>
  </si>
  <si>
    <t>Manningham City Council</t>
  </si>
  <si>
    <t xml:space="preserve">Mansfield Shire Council </t>
  </si>
  <si>
    <t>Maribyrnong City Council</t>
  </si>
  <si>
    <t>Maroondah City Council</t>
  </si>
  <si>
    <t>Melbourne City Council</t>
  </si>
  <si>
    <t>Melton Shire</t>
  </si>
  <si>
    <t>Mildura Rural City Council</t>
  </si>
  <si>
    <t xml:space="preserve">Mitchell Shire Council </t>
  </si>
  <si>
    <t xml:space="preserve">Moira Shire Council </t>
  </si>
  <si>
    <t>Monash City Council</t>
  </si>
  <si>
    <t>Moonee Valley City Council</t>
  </si>
  <si>
    <t>Moorabool Shire Council</t>
  </si>
  <si>
    <t>Moreland City Council</t>
  </si>
  <si>
    <t>Mornington Peninsula Shire COuncil</t>
  </si>
  <si>
    <t xml:space="preserve">Mount Alexander Shire Council </t>
  </si>
  <si>
    <t>Moyne Shire Council</t>
  </si>
  <si>
    <t>Murrindindi Shire COuncil</t>
  </si>
  <si>
    <t>Nillumbik Shire Council</t>
  </si>
  <si>
    <t>Northern Grampians Shire Council</t>
  </si>
  <si>
    <t>Port Phillip City Council</t>
  </si>
  <si>
    <t>Pyrenees Shire Council</t>
  </si>
  <si>
    <t xml:space="preserve">Queenscliffe, Borrough of </t>
  </si>
  <si>
    <t>South Gippsland Shire Council</t>
  </si>
  <si>
    <t>Southern Grampians Shire Council</t>
  </si>
  <si>
    <t>Stonnington City Council</t>
  </si>
  <si>
    <t xml:space="preserve">Strathbogie Shire Council </t>
  </si>
  <si>
    <t>Surf Coast Shire Council</t>
  </si>
  <si>
    <t>Swan Hill Rural City Council</t>
  </si>
  <si>
    <t>Towong Shire Council</t>
  </si>
  <si>
    <t>Wangaratta Rural City Council</t>
  </si>
  <si>
    <t>Warrnambool City Council</t>
  </si>
  <si>
    <t>Wellington Shire</t>
  </si>
  <si>
    <t>West Wimmera Shire Council</t>
  </si>
  <si>
    <t>Whitehorse City Council</t>
  </si>
  <si>
    <t>Whittlesea City Council</t>
  </si>
  <si>
    <t>Wodonga City  Council</t>
  </si>
  <si>
    <t>Wyndham City  Council</t>
  </si>
  <si>
    <t>Yarra City Council</t>
  </si>
  <si>
    <t>Yarra Ranges Shire Council</t>
  </si>
  <si>
    <t>Yarriambiack Shire</t>
  </si>
  <si>
    <t>100101 Music</t>
  </si>
  <si>
    <t>100103 Drama and Theatre Studies</t>
  </si>
  <si>
    <t>100105 Dance</t>
  </si>
  <si>
    <t>100199 Performing Arts, n.e.c.</t>
  </si>
  <si>
    <t>100301 Fine Arts</t>
  </si>
  <si>
    <t>100303 Photography</t>
  </si>
  <si>
    <t>100305 Crafts</t>
  </si>
  <si>
    <t>100307 Jewellery Making</t>
  </si>
  <si>
    <t>100309 Floristry</t>
  </si>
  <si>
    <t>100399 Visual Arts and Crafts, n.e.c.</t>
  </si>
  <si>
    <t>100501 Graphic Arts and Design Studies</t>
  </si>
  <si>
    <t>100503 Textile Design</t>
  </si>
  <si>
    <t>100505 Fashion Design</t>
  </si>
  <si>
    <t>100599 Graphic and Design Studies, n.e.c.</t>
  </si>
  <si>
    <t>100701 Audio Visual Studies</t>
  </si>
  <si>
    <t>100703 Journalism</t>
  </si>
  <si>
    <t>100705 Written Communication</t>
  </si>
  <si>
    <t>100707 Verbal Communication</t>
  </si>
  <si>
    <t>100799 Communication and Media Studies, n.e.c.</t>
  </si>
  <si>
    <t>109999 Creative Arts, n.e.c.</t>
  </si>
  <si>
    <t>110101 Hospitality</t>
  </si>
  <si>
    <t>110103 Food and Beverage Service</t>
  </si>
  <si>
    <t>110105 Butchery</t>
  </si>
  <si>
    <t>110107 Baking and Pastrymaking</t>
  </si>
  <si>
    <t>110109 Cookery</t>
  </si>
  <si>
    <t>110111 Food Hygiene</t>
  </si>
  <si>
    <t>110199 Food and Hospitality, n.e.c.</t>
  </si>
  <si>
    <t>110301 Beauty Therapy</t>
  </si>
  <si>
    <t>110303 Hairdressing</t>
  </si>
  <si>
    <t>110399 Personal Services, n.e.c.</t>
  </si>
  <si>
    <t>A</t>
  </si>
  <si>
    <t>120101 General Primary and Secondary Education Programmes</t>
  </si>
  <si>
    <t>120103 Literacy and Numeracy Programmes</t>
  </si>
  <si>
    <t>120105 Learning Skills Programmes</t>
  </si>
  <si>
    <t>120199 General Education Programmes, n.e.c.</t>
  </si>
  <si>
    <t>D</t>
  </si>
  <si>
    <t>120301 Social and Interpersonal Skills Programmes</t>
  </si>
  <si>
    <t>120303 Survival Skills Programmes</t>
  </si>
  <si>
    <t>120305 Parental Education Programmes</t>
  </si>
  <si>
    <t>120399 Social Skills Programmes, n.e.c.</t>
  </si>
  <si>
    <t>120501 Career Development Programmes</t>
  </si>
  <si>
    <t>120503 Job Search Skills Programmes</t>
  </si>
  <si>
    <t>120505 Work Practices Programmes</t>
  </si>
  <si>
    <t>120599 Employment Skills Programmes, n.e.c.</t>
  </si>
  <si>
    <t>129999 Mixed Field Programmes, n.e.c.</t>
  </si>
  <si>
    <t>RTO status</t>
  </si>
  <si>
    <t>Non-RTO</t>
  </si>
  <si>
    <t>RTO</t>
  </si>
  <si>
    <t>Grand Total SCH</t>
  </si>
  <si>
    <t xml:space="preserve">Check with your Regional ACFE office for the Delivery Plan submission date </t>
  </si>
  <si>
    <t>Provider</t>
  </si>
  <si>
    <t>Date</t>
  </si>
  <si>
    <t>Region</t>
  </si>
  <si>
    <t>Contact Person</t>
  </si>
  <si>
    <t>Contact phone</t>
  </si>
  <si>
    <t>Delivery Plan Version No</t>
  </si>
  <si>
    <t>Please itemise each individual pre-accredited program - one row per program</t>
  </si>
  <si>
    <t>9. No. of Students</t>
  </si>
  <si>
    <t xml:space="preserve">10. Total Student Contact Hours (SCH) </t>
  </si>
  <si>
    <t xml:space="preserve">11. Total payment </t>
  </si>
  <si>
    <t>Digital Literacy</t>
  </si>
  <si>
    <t>Contact e-mail</t>
  </si>
  <si>
    <t>8. Program Scheduled Hours (Must be at least 20 Hours)</t>
  </si>
  <si>
    <t>$</t>
  </si>
  <si>
    <t>6.             LGA of Delivery</t>
  </si>
  <si>
    <t xml:space="preserve">1. Local Code </t>
  </si>
  <si>
    <t xml:space="preserve">2. Local name </t>
  </si>
  <si>
    <t>7.             Anticipated Term/s of Delivery</t>
  </si>
  <si>
    <t>South Western Victoria</t>
  </si>
  <si>
    <t>North Eastern Victoria</t>
  </si>
  <si>
    <t>North Western Victoria</t>
  </si>
  <si>
    <t>South Eastern Victoria</t>
  </si>
  <si>
    <t>THIS SHEET WILL BE HIDDEN FROM VIEW AS IT IS ONLY USED FOR RAS UPLOADS</t>
  </si>
  <si>
    <t>Planned 2016 (SCH)</t>
  </si>
  <si>
    <t>% of total 2016 planned delivery</t>
  </si>
  <si>
    <t>Code</t>
  </si>
  <si>
    <t>Name</t>
  </si>
  <si>
    <t>ACFE Code</t>
  </si>
  <si>
    <t>Code with Name</t>
  </si>
  <si>
    <t>General Primary and Secondary Education Programmes</t>
  </si>
  <si>
    <t>Literacy and Numeracy Programmes</t>
  </si>
  <si>
    <t>Learning Skills Programmes</t>
  </si>
  <si>
    <t>General Education Programmes, n.e.c.</t>
  </si>
  <si>
    <t>Social and Interpersonal Skills Programmes</t>
  </si>
  <si>
    <t>Survival Skills Programmes</t>
  </si>
  <si>
    <t>Parental Education Programmes</t>
  </si>
  <si>
    <t>Social Skills Programmes, n.e.c.</t>
  </si>
  <si>
    <t>Career Development Programmes</t>
  </si>
  <si>
    <t>Job Search Skills Programmes</t>
  </si>
  <si>
    <t>Work Practices Programmes</t>
  </si>
  <si>
    <t>Employment Skills Programmes, n.e.c.</t>
  </si>
  <si>
    <t>Mixed Field Programmes, n.e.c.</t>
  </si>
  <si>
    <t>Operating Systems</t>
  </si>
  <si>
    <t>20117 Operating Systems</t>
  </si>
  <si>
    <t>Computer Science, n.e.c.</t>
  </si>
  <si>
    <t>20199 Computer Science, n.e.c.</t>
  </si>
  <si>
    <t>Information Technology, n.e.c.</t>
  </si>
  <si>
    <t>29999 Information Technology, n.e.c.</t>
  </si>
  <si>
    <t>Occupational Health and Safety</t>
  </si>
  <si>
    <t>61301 Occupational Health and Safety</t>
  </si>
  <si>
    <t>Keyboard Skills</t>
  </si>
  <si>
    <t>80903 Keyboard Skills</t>
  </si>
  <si>
    <t>Practical Computing Skills</t>
  </si>
  <si>
    <t>80905 Practical Computing Skills</t>
  </si>
  <si>
    <t>Mathematics</t>
  </si>
  <si>
    <t>10101 Mathematics</t>
  </si>
  <si>
    <t>Statistics</t>
  </si>
  <si>
    <t>10103 Statistics</t>
  </si>
  <si>
    <t>Mathematical Sciences, n.e.c.</t>
  </si>
  <si>
    <t>10199 Mathematical Sciences, n.e.c.</t>
  </si>
  <si>
    <t>Physics</t>
  </si>
  <si>
    <t>10301 Physics</t>
  </si>
  <si>
    <t>Astronomy</t>
  </si>
  <si>
    <t>10303 Astronomy</t>
  </si>
  <si>
    <t>Organic Chemistry</t>
  </si>
  <si>
    <t>10501 Organic Chemistry</t>
  </si>
  <si>
    <t>Inorganic Chemistry</t>
  </si>
  <si>
    <t>10503 Inorganic Chemistry</t>
  </si>
  <si>
    <t>Chemical Sciences, n.e.c.</t>
  </si>
  <si>
    <t>10599 Chemical Sciences, n.e.c.</t>
  </si>
  <si>
    <t>Atmospheric Sciences</t>
  </si>
  <si>
    <t>10701 Atmospheric Sciences</t>
  </si>
  <si>
    <t>Geology</t>
  </si>
  <si>
    <t>10703 Geology</t>
  </si>
  <si>
    <t>Geophysics</t>
  </si>
  <si>
    <t>10705 Geophysics</t>
  </si>
  <si>
    <t>Geochemistry</t>
  </si>
  <si>
    <t>10707 Geochemistry</t>
  </si>
  <si>
    <t>Soil Science</t>
  </si>
  <si>
    <t>10709 Soil Science</t>
  </si>
  <si>
    <t>Hydrology</t>
  </si>
  <si>
    <t>10711 Hydrology</t>
  </si>
  <si>
    <t>Oceanography</t>
  </si>
  <si>
    <t>10713 Oceanography</t>
  </si>
  <si>
    <t>Earth Sciences, n.e.c.</t>
  </si>
  <si>
    <t>10799 Earth Sciences, n.e.c.</t>
  </si>
  <si>
    <t>Biochemistry and Cell Biology</t>
  </si>
  <si>
    <t>10901 Biochemistry and Cell Biology</t>
  </si>
  <si>
    <t>Botany</t>
  </si>
  <si>
    <t>10903 Botany</t>
  </si>
  <si>
    <t>Ecology and Evolution</t>
  </si>
  <si>
    <t>10905 Ecology and Evolution</t>
  </si>
  <si>
    <t>Genetics</t>
  </si>
  <si>
    <t>10909 Genetics</t>
  </si>
  <si>
    <t>Microbiology</t>
  </si>
  <si>
    <t>10911 Microbiology</t>
  </si>
  <si>
    <t>Human Biology</t>
  </si>
  <si>
    <t>10913 Human Biology</t>
  </si>
  <si>
    <t>Zoology</t>
  </si>
  <si>
    <t>10915 Zoology</t>
  </si>
  <si>
    <t>Biological Sciences, n.e.c.</t>
  </si>
  <si>
    <t>10999 Biological Sciences, n.e.c.</t>
  </si>
  <si>
    <t>Medical Science</t>
  </si>
  <si>
    <t>19901 Medical Science</t>
  </si>
  <si>
    <t>Forensic Science</t>
  </si>
  <si>
    <t>19903 Forensic Science</t>
  </si>
  <si>
    <t>Food Science and Biotechnology</t>
  </si>
  <si>
    <t>19905 Food Science and Biotechnology</t>
  </si>
  <si>
    <t>Pharmacology</t>
  </si>
  <si>
    <t>19907 Pharmacology</t>
  </si>
  <si>
    <t>Laboratory Technology</t>
  </si>
  <si>
    <t>19909 Laboratory Technology</t>
  </si>
  <si>
    <t>Natural and Physical Sciences, n.e.c.</t>
  </si>
  <si>
    <t>19999 Natural and Physical Sciences, n.e.c.</t>
  </si>
  <si>
    <t>Formal Language Theory</t>
  </si>
  <si>
    <t>20101 Formal Language Theory</t>
  </si>
  <si>
    <t>Programming</t>
  </si>
  <si>
    <t>20103 Programming</t>
  </si>
  <si>
    <t>Computational Theory</t>
  </si>
  <si>
    <t>20105 Computational Theory</t>
  </si>
  <si>
    <t>Compiler Construction</t>
  </si>
  <si>
    <t>20107 Compiler Construction</t>
  </si>
  <si>
    <t>Algorithms</t>
  </si>
  <si>
    <t>20109 Algorithms</t>
  </si>
  <si>
    <t>Data Structures</t>
  </si>
  <si>
    <t>20111 Data Structures</t>
  </si>
  <si>
    <t>Networks and Communications</t>
  </si>
  <si>
    <t>20113 Networks and Communications</t>
  </si>
  <si>
    <t>Computer Graphics</t>
  </si>
  <si>
    <t>20115 Computer Graphics</t>
  </si>
  <si>
    <t>Artificial Intelligence</t>
  </si>
  <si>
    <t>20119 Artificial Intelligence</t>
  </si>
  <si>
    <t>Conceptual Modelling</t>
  </si>
  <si>
    <t>e</t>
  </si>
  <si>
    <t>20301 Conceptual Modelling</t>
  </si>
  <si>
    <t>Database Management</t>
  </si>
  <si>
    <t>20303 Database Management</t>
  </si>
  <si>
    <t>Systems Analysis and Design</t>
  </si>
  <si>
    <t>20305 Systems Analysis and Design</t>
  </si>
  <si>
    <t>Decision Support Systems</t>
  </si>
  <si>
    <t>20307 Decision Support Systems</t>
  </si>
  <si>
    <t>Information Systems, n.e.c.</t>
  </si>
  <si>
    <t>20399 Information Systems, n.e.c.</t>
  </si>
  <si>
    <t>Security Science</t>
  </si>
  <si>
    <t>29901 Security Science</t>
  </si>
  <si>
    <t>Manufacturing Engineering</t>
  </si>
  <si>
    <t>30101 Manufacturing Engineering</t>
  </si>
  <si>
    <t>Printing</t>
  </si>
  <si>
    <t>30103 Printing</t>
  </si>
  <si>
    <t>Textile Making</t>
  </si>
  <si>
    <t>30105 Textile Making</t>
  </si>
  <si>
    <t>Garment Making</t>
  </si>
  <si>
    <t>30107 Garment Making</t>
  </si>
  <si>
    <t>Footwear Making</t>
  </si>
  <si>
    <t>30109 Footwear Making</t>
  </si>
  <si>
    <t>Wood Machining and Turning</t>
  </si>
  <si>
    <t>30111 Wood Machining and Turning</t>
  </si>
  <si>
    <t>Cabinet Making</t>
  </si>
  <si>
    <t>30113 Cabinet Making</t>
  </si>
  <si>
    <t>Furniture Upholstery and Renovation</t>
  </si>
  <si>
    <t>30115 Furniture Upholstery and Renovation</t>
  </si>
  <si>
    <t>Furniture Polishing</t>
  </si>
  <si>
    <t>30117 Furniture Polishing</t>
  </si>
  <si>
    <t>Manufacturing Engineering and Technology, n.e.c.</t>
  </si>
  <si>
    <t>30199 Manufacturing Engineering and Technology, n.e.c.</t>
  </si>
  <si>
    <t>Chemical Engineering</t>
  </si>
  <si>
    <t>30301 Chemical Engineering</t>
  </si>
  <si>
    <t>Mining Engineering</t>
  </si>
  <si>
    <t>30303 Mining Engineering</t>
  </si>
  <si>
    <t>Materials Engineering</t>
  </si>
  <si>
    <t>30305 Materials Engineering</t>
  </si>
  <si>
    <t>Food Processing Technology</t>
  </si>
  <si>
    <t>30307 Food Processing Technology</t>
  </si>
  <si>
    <t>Process and Resources Engineering, n.e.c.</t>
  </si>
  <si>
    <t>30399 Process and Resources Engineering, n.e.c.</t>
  </si>
  <si>
    <t>Automotive Engineering</t>
  </si>
  <si>
    <t>30501 Automotive Engineering</t>
  </si>
  <si>
    <t>Vehicle Mechanics</t>
  </si>
  <si>
    <t>30503 Vehicle Mechanics</t>
  </si>
  <si>
    <t>Automotive Electrics and Electronics</t>
  </si>
  <si>
    <t>30505 Automotive Electrics and Electronics</t>
  </si>
  <si>
    <t>Automotive Vehicle Refinishing</t>
  </si>
  <si>
    <t>30507 Automotive Vehicle Refinishing</t>
  </si>
  <si>
    <t>Automotive Body Construction</t>
  </si>
  <si>
    <t>30509 Automotive Body Construction</t>
  </si>
  <si>
    <t>Panel Beating</t>
  </si>
  <si>
    <t>30511 Panel Beating</t>
  </si>
  <si>
    <t>Upholstery and Vehicle Trimming</t>
  </si>
  <si>
    <t>30513 Upholstery and Vehicle Trimming</t>
  </si>
  <si>
    <t>Automotive Vehicle Operations</t>
  </si>
  <si>
    <t>30515 Automotive Vehicle Operations</t>
  </si>
  <si>
    <t>Automotive Engineering and Technology, n.e.c.</t>
  </si>
  <si>
    <t>30599 Automotive Engineering and Technology, n.e.c.</t>
  </si>
  <si>
    <t>Mechanical Engineering</t>
  </si>
  <si>
    <t>30701 Mechanical Engineering</t>
  </si>
  <si>
    <t>Industrial Engineering</t>
  </si>
  <si>
    <t>30703 Industrial Engineering</t>
  </si>
  <si>
    <t>Toolmaking</t>
  </si>
  <si>
    <t>30705 Toolmaking</t>
  </si>
  <si>
    <t>Metal Fitting, Turning and Machining</t>
  </si>
  <si>
    <t>30707 Metal Fitting, Turning and Machining</t>
  </si>
  <si>
    <t>Sheetmetal Working</t>
  </si>
  <si>
    <t>30709 Sheetmetal Working</t>
  </si>
  <si>
    <t>Boilermaking and Welding</t>
  </si>
  <si>
    <t>30711 Boilermaking and Welding</t>
  </si>
  <si>
    <t>Metal Casting and Patternmaking</t>
  </si>
  <si>
    <t>30713 Metal Casting and Patternmaking</t>
  </si>
  <si>
    <t>Precision Metalworking</t>
  </si>
  <si>
    <t>30715 Precision Metalworking</t>
  </si>
  <si>
    <t>Plant and Machine Operations</t>
  </si>
  <si>
    <t>30717 Plant and Machine Operations</t>
  </si>
  <si>
    <t>Mechanical and Industrial Engineering and Technology, n.e.c.</t>
  </si>
  <si>
    <t>30799 Mechanical and Industrial Engineering and Technology, n.e.c.</t>
  </si>
  <si>
    <t>Construction Engineering</t>
  </si>
  <si>
    <t>30901 Construction Engineering</t>
  </si>
  <si>
    <t>Structural Engineering</t>
  </si>
  <si>
    <t>30903 Structural Engineering</t>
  </si>
  <si>
    <t>Building Services Engineering</t>
  </si>
  <si>
    <t>30905 Building Services Engineering</t>
  </si>
  <si>
    <t>Water and Sanitary Engineering</t>
  </si>
  <si>
    <t>30907 Water and Sanitary Engineering</t>
  </si>
  <si>
    <t>Transport Engineering</t>
  </si>
  <si>
    <t>30909 Transport Engineering</t>
  </si>
  <si>
    <t>Geotechnical Engineering</t>
  </si>
  <si>
    <t>30911 Geotechnical Engineering</t>
  </si>
  <si>
    <t>Ocean Engineering</t>
  </si>
  <si>
    <t>30913 Ocean Engineering</t>
  </si>
  <si>
    <t>Civil Engineering, n.e.c.</t>
  </si>
  <si>
    <t>30999 Civil Engineering, n.e.c.</t>
  </si>
  <si>
    <t>Surveying</t>
  </si>
  <si>
    <t>31101 Surveying</t>
  </si>
  <si>
    <t>Mapping Science</t>
  </si>
  <si>
    <t>31103 Mapping Science</t>
  </si>
  <si>
    <t>Geomatic Engineering, n.e.c.</t>
  </si>
  <si>
    <t>31199 Geomatic Engineering, n.e.c.</t>
  </si>
  <si>
    <t>Electrical Engineering</t>
  </si>
  <si>
    <t>31301 Electrical Engineering</t>
  </si>
  <si>
    <t>Electronic Engineering</t>
  </si>
  <si>
    <t>31303 Electronic Engineering</t>
  </si>
  <si>
    <t>Computer Engineering</t>
  </si>
  <si>
    <t>31305 Computer Engineering</t>
  </si>
  <si>
    <t>Communications Technologies</t>
  </si>
  <si>
    <t>31307 Communications Technologies</t>
  </si>
  <si>
    <t>Communications Equipment Installation and Maintenance</t>
  </si>
  <si>
    <t>31309 Communications Equipment Installation and Maintenance</t>
  </si>
  <si>
    <t>Powerline Installation and Maintenance</t>
  </si>
  <si>
    <t>31311 Powerline Installation and Maintenance</t>
  </si>
  <si>
    <t>Electrical Fitting, Electrical Mechanics</t>
  </si>
  <si>
    <t>31313 Electrical Fitting, Electrical Mechanics</t>
  </si>
  <si>
    <t>Refrigeration and Air Conditioning Mechanics</t>
  </si>
  <si>
    <t>31315 Refrigeration and Air Conditioning Mechanics</t>
  </si>
  <si>
    <t>Electronic Equipment Servicing</t>
  </si>
  <si>
    <t>31317 Electronic Equipment Servicing</t>
  </si>
  <si>
    <t>Electrical and Electronic Engineering and Technology, n.e.c.</t>
  </si>
  <si>
    <t>31399 Electrical and Electronic Engineering and Technology, n.e.c.</t>
  </si>
  <si>
    <t>Aerospace Engineering</t>
  </si>
  <si>
    <t>31501 Aerospace Engineering</t>
  </si>
  <si>
    <t>Aircraft Maintenance Engineering</t>
  </si>
  <si>
    <t>31503 Aircraft Maintenance Engineering</t>
  </si>
  <si>
    <t>Aircraft Operation</t>
  </si>
  <si>
    <t>31505 Aircraft Operation</t>
  </si>
  <si>
    <t>Air Traffic Control</t>
  </si>
  <si>
    <t>31507 Air Traffic Control</t>
  </si>
  <si>
    <t>Aerospace Engineering and Technology, n.e.c.</t>
  </si>
  <si>
    <t>31599 Aerospace Engineering and Technology, n.e.c.</t>
  </si>
  <si>
    <t>Maritime Engineering</t>
  </si>
  <si>
    <t>31701 Maritime Engineering</t>
  </si>
  <si>
    <t>Marine Construction</t>
  </si>
  <si>
    <t>31703 Marine Construction</t>
  </si>
  <si>
    <t>Marine Craft Operation</t>
  </si>
  <si>
    <t>31705 Marine Craft Operation</t>
  </si>
  <si>
    <t>Maritime Engineering and Technology, n.e.c.</t>
  </si>
  <si>
    <t>31799 Maritime Engineering and Technology, n.e.c.</t>
  </si>
  <si>
    <t>Environmental Engineering</t>
  </si>
  <si>
    <t>39901 Environmental Engineering</t>
  </si>
  <si>
    <t>Biomedical Engineering</t>
  </si>
  <si>
    <t>39903 Biomedical Engineering</t>
  </si>
  <si>
    <t>Fire Technology</t>
  </si>
  <si>
    <t>39905 Fire Technology</t>
  </si>
  <si>
    <t>Rail Operations</t>
  </si>
  <si>
    <t>39907 Rail Operations</t>
  </si>
  <si>
    <t>Cleaning</t>
  </si>
  <si>
    <t>39909 Cleaning</t>
  </si>
  <si>
    <t>Engineering and Related Technologies, n.e.c.</t>
  </si>
  <si>
    <t>39999 Engineering and Related Technologies, n.e.c.</t>
  </si>
  <si>
    <t>Architecture</t>
  </si>
  <si>
    <t>40101 Architecture</t>
  </si>
  <si>
    <t>Urban Design and Regional Planning</t>
  </si>
  <si>
    <t>40103 Urban Design and Regional Planning</t>
  </si>
  <si>
    <t>Landscape Architecture</t>
  </si>
  <si>
    <t>40105 Landscape Architecture</t>
  </si>
  <si>
    <t>Interior and Environmental Design</t>
  </si>
  <si>
    <t>40107 Interior and Environmental Design</t>
  </si>
  <si>
    <t>Architecture and Urban Environment, n.e.c.</t>
  </si>
  <si>
    <t>40199 Architecture and Urban Environment, n.e.c.</t>
  </si>
  <si>
    <t>Building Science and Technology</t>
  </si>
  <si>
    <t>40301 Building Science and Technology</t>
  </si>
  <si>
    <t>Building Construction Management</t>
  </si>
  <si>
    <t>40303 Building Construction Management</t>
  </si>
  <si>
    <t>Building Surveying</t>
  </si>
  <si>
    <t>40305 Building Surveying</t>
  </si>
  <si>
    <t>Building Construction Economics</t>
  </si>
  <si>
    <t>40307 Building Construction Economics</t>
  </si>
  <si>
    <t>Bricklaying and Stonemasonry</t>
  </si>
  <si>
    <t>40309 Bricklaying and Stonemasonry</t>
  </si>
  <si>
    <t>Carpentry and Joinery</t>
  </si>
  <si>
    <t>40311 Carpentry and Joinery</t>
  </si>
  <si>
    <t>Ceiling, Wall and Floor Fixing</t>
  </si>
  <si>
    <t>40313 Ceiling, Wall and Floor Fixing</t>
  </si>
  <si>
    <t>Roof Fixing</t>
  </si>
  <si>
    <t>40315 Roof Fixing</t>
  </si>
  <si>
    <t>Plastering</t>
  </si>
  <si>
    <t>40317 Plastering</t>
  </si>
  <si>
    <t>Furnishing Installation</t>
  </si>
  <si>
    <t>40319 Furnishing Installation</t>
  </si>
  <si>
    <t>Floor Coverings</t>
  </si>
  <si>
    <t>40321 Floor Coverings</t>
  </si>
  <si>
    <t>Glazing</t>
  </si>
  <si>
    <t>40323 Glazing</t>
  </si>
  <si>
    <t>Painting, Decorating and Sign Writing</t>
  </si>
  <si>
    <t>40325 Painting, Decorating and Sign Writing</t>
  </si>
  <si>
    <t>Plumbing</t>
  </si>
  <si>
    <t>40327 Plumbing</t>
  </si>
  <si>
    <t>Scaffolding and Rigging</t>
  </si>
  <si>
    <t>40329 Scaffolding and Rigging</t>
  </si>
  <si>
    <t>Building, n.e.c.</t>
  </si>
  <si>
    <t>40399 Building, n.e.c.</t>
  </si>
  <si>
    <t>Agricultural Science</t>
  </si>
  <si>
    <t>50101 Agricultural Science</t>
  </si>
  <si>
    <t>Wool Science</t>
  </si>
  <si>
    <t>50103 Wool Science</t>
  </si>
  <si>
    <t>Animal Husbandry</t>
  </si>
  <si>
    <t>50105 Animal Husbandry</t>
  </si>
  <si>
    <t>Agriculture, n.e.c.</t>
  </si>
  <si>
    <t>50199 Agriculture, n.e.c.</t>
  </si>
  <si>
    <t>Horticulture</t>
  </si>
  <si>
    <t>50301 Horticulture</t>
  </si>
  <si>
    <t>Viticulture</t>
  </si>
  <si>
    <t>50303 Viticulture</t>
  </si>
  <si>
    <t>Forestry Studies</t>
  </si>
  <si>
    <t>50501 Forestry Studies</t>
  </si>
  <si>
    <t>Aquaculture</t>
  </si>
  <si>
    <t>50701 Aquaculture</t>
  </si>
  <si>
    <t>Fisheries Studies, n.e.c.</t>
  </si>
  <si>
    <t>50799 Fisheries Studies, n.e.c.</t>
  </si>
  <si>
    <t>Land, Parks and Wildlife Management</t>
  </si>
  <si>
    <t>50901 Land, Parks and Wildlife Management</t>
  </si>
  <si>
    <t>Environmental Studies, n.e.c.</t>
  </si>
  <si>
    <t>50999 Environmental Studies, n.e.c.</t>
  </si>
  <si>
    <t>Pest and Weed Control</t>
  </si>
  <si>
    <t>59901 Pest and Weed Control</t>
  </si>
  <si>
    <t>Agriculture, Environmental and Related Studies, n.e.c.</t>
  </si>
  <si>
    <t>59999 Agriculture, Environmental and Related Studies, n.e.c.</t>
  </si>
  <si>
    <t>General Medicine</t>
  </si>
  <si>
    <t>60101 General Medicine</t>
  </si>
  <si>
    <t>Surgery</t>
  </si>
  <si>
    <t>60103 Surgery</t>
  </si>
  <si>
    <t>Psychiatry</t>
  </si>
  <si>
    <t>60105 Psychiatry</t>
  </si>
  <si>
    <t>Obstetrics and Gynaecology</t>
  </si>
  <si>
    <t>60107 Obstetrics and Gynaecology</t>
  </si>
  <si>
    <t>Paediatrics</t>
  </si>
  <si>
    <t>60109 Paediatrics</t>
  </si>
  <si>
    <t>Anaesthesiology</t>
  </si>
  <si>
    <t>60111 Anaesthesiology</t>
  </si>
  <si>
    <t>Pathology</t>
  </si>
  <si>
    <t>60113 Pathology</t>
  </si>
  <si>
    <t>Radiology</t>
  </si>
  <si>
    <t>60115 Radiology</t>
  </si>
  <si>
    <t>Internal Medicine</t>
  </si>
  <si>
    <t>60117 Internal Medicine</t>
  </si>
  <si>
    <t>General Practice</t>
  </si>
  <si>
    <t>60119 General Practice</t>
  </si>
  <si>
    <t>Medical Studies, n.e.c.</t>
  </si>
  <si>
    <t>60199 Medical Studies, n.e.c.</t>
  </si>
  <si>
    <t>General Nursing</t>
  </si>
  <si>
    <t>60301 General Nursing</t>
  </si>
  <si>
    <t>Midwifery</t>
  </si>
  <si>
    <t>60303 Midwifery</t>
  </si>
  <si>
    <t>Mental Health Nursing</t>
  </si>
  <si>
    <t>60305 Mental Health Nursing</t>
  </si>
  <si>
    <t>Community Nursing</t>
  </si>
  <si>
    <t>60307 Community Nursing</t>
  </si>
  <si>
    <t>Critical Care Nursing</t>
  </si>
  <si>
    <t>60309 Critical Care Nursing</t>
  </si>
  <si>
    <t>Aged Care Nursing</t>
  </si>
  <si>
    <t>60311 Aged Care Nursing</t>
  </si>
  <si>
    <t>Palliative Care Nursing</t>
  </si>
  <si>
    <t>60313 Palliative Care Nursing</t>
  </si>
  <si>
    <t>Mothercraft Nursing and Family and Child Health Nursing</t>
  </si>
  <si>
    <t>60315 Mothercraft Nursing and Family and Child Health Nursing</t>
  </si>
  <si>
    <t>Nursing, n.e.c.</t>
  </si>
  <si>
    <t>60399 Nursing, n.e.c.</t>
  </si>
  <si>
    <t>Pharmacy</t>
  </si>
  <si>
    <t>60501 Pharmacy</t>
  </si>
  <si>
    <t>Dentistry</t>
  </si>
  <si>
    <t>60701 Dentistry</t>
  </si>
  <si>
    <t>Dental Assisting</t>
  </si>
  <si>
    <t>60703 Dental Assisting</t>
  </si>
  <si>
    <t>Dental Technology</t>
  </si>
  <si>
    <t>60705 Dental Technology</t>
  </si>
  <si>
    <t>Dental Studies, n.e.c.</t>
  </si>
  <si>
    <t>60799 Dental Studies, n.e.c.</t>
  </si>
  <si>
    <t>Optometry</t>
  </si>
  <si>
    <t>60901 Optometry</t>
  </si>
  <si>
    <t>Optical Technology</t>
  </si>
  <si>
    <t>60903 Optical Technology</t>
  </si>
  <si>
    <t>Optical Science, n.e.c.</t>
  </si>
  <si>
    <t>60999 Optical Science, n.e.c.</t>
  </si>
  <si>
    <t>Veterinary Science</t>
  </si>
  <si>
    <t>61101 Veterinary Science</t>
  </si>
  <si>
    <t>Veterinary Assisting</t>
  </si>
  <si>
    <t>61103 Veterinary Assisting</t>
  </si>
  <si>
    <t>Veterinary Studies, n.e.c.</t>
  </si>
  <si>
    <t>61199 Veterinary Studies, n.e.c.</t>
  </si>
  <si>
    <t>Environmental Health</t>
  </si>
  <si>
    <t>61303 Environmental Health</t>
  </si>
  <si>
    <t>Indigenous Health</t>
  </si>
  <si>
    <t>61305 Indigenous Health</t>
  </si>
  <si>
    <t>Health Promotion</t>
  </si>
  <si>
    <t>61307 Health Promotion</t>
  </si>
  <si>
    <t>Community Health</t>
  </si>
  <si>
    <t>61309 Community Health</t>
  </si>
  <si>
    <t>Epidemiology</t>
  </si>
  <si>
    <t>61311 Epidemiology</t>
  </si>
  <si>
    <t>Public Health, n.e.c.</t>
  </si>
  <si>
    <t>61399 Public Health, n.e.c.</t>
  </si>
  <si>
    <t>Radiography</t>
  </si>
  <si>
    <t>61501 Radiography</t>
  </si>
  <si>
    <t>Physiotherapy</t>
  </si>
  <si>
    <t>61701 Physiotherapy</t>
  </si>
  <si>
    <t>Occupational Therapy</t>
  </si>
  <si>
    <t>61703 Occupational Therapy</t>
  </si>
  <si>
    <t>Chiropractic and Osteopathy</t>
  </si>
  <si>
    <t>61705 Chiropractic and Osteopathy</t>
  </si>
  <si>
    <t>Speech Pathology</t>
  </si>
  <si>
    <t>61707 Speech Pathology</t>
  </si>
  <si>
    <t>Audiology</t>
  </si>
  <si>
    <t>61709 Audiology</t>
  </si>
  <si>
    <t>Massage Therapy</t>
  </si>
  <si>
    <t>61711 Massage Therapy</t>
  </si>
  <si>
    <t>Podiatry</t>
  </si>
  <si>
    <t>61713 Podiatry</t>
  </si>
  <si>
    <t>Rehabilitation Therapies, n.e.c.</t>
  </si>
  <si>
    <t>61799 Rehabilitation Therapies, n.e.c.</t>
  </si>
  <si>
    <t>Naturopathy</t>
  </si>
  <si>
    <t>61901 Naturopathy</t>
  </si>
  <si>
    <t>Acupuncture</t>
  </si>
  <si>
    <t>61903 Acupuncture</t>
  </si>
  <si>
    <t>Traditional Chinese Medicine</t>
  </si>
  <si>
    <t>61905 Traditional Chinese Medicine</t>
  </si>
  <si>
    <t>Complementary Therapies, n.e.c.</t>
  </si>
  <si>
    <t>61999 Complementary Therapies, n.e.c.</t>
  </si>
  <si>
    <t>Nutrition and Dietetics</t>
  </si>
  <si>
    <t>69901 Nutrition and Dietetics</t>
  </si>
  <si>
    <t>Human Movement</t>
  </si>
  <si>
    <t>69903 Human Movement</t>
  </si>
  <si>
    <t>Paramedical Studies</t>
  </si>
  <si>
    <t>69905 Paramedical Studies</t>
  </si>
  <si>
    <t>First Aid</t>
  </si>
  <si>
    <t>69907 First Aid</t>
  </si>
  <si>
    <t>Health, n.e.c.</t>
  </si>
  <si>
    <t>69999 Health, n.e.c.</t>
  </si>
  <si>
    <t>Teacher Education: Early Childhood</t>
  </si>
  <si>
    <t>70101 Teacher Education: Early Childhood</t>
  </si>
  <si>
    <t>Teacher Education: Primary</t>
  </si>
  <si>
    <t>70103 Teacher Education: Primary</t>
  </si>
  <si>
    <t>Teacher Education: Secondary</t>
  </si>
  <si>
    <t>70105 Teacher Education: Secondary</t>
  </si>
  <si>
    <t>Teacher-Librarianship</t>
  </si>
  <si>
    <t>70107 Teacher-Librarianship</t>
  </si>
  <si>
    <t>Teacher Education: Vocational Education and Training</t>
  </si>
  <si>
    <t>70109 Teacher Education: Vocational Education and Training</t>
  </si>
  <si>
    <t>Teacher Education: Higher Education</t>
  </si>
  <si>
    <t>70111 Teacher Education: Higher Education</t>
  </si>
  <si>
    <t>Teacher Education: Special Education</t>
  </si>
  <si>
    <t>70113 Teacher Education: Special Education</t>
  </si>
  <si>
    <t>English as a Second Language Teaching</t>
  </si>
  <si>
    <t>70115 English as a Second Language Teaching</t>
  </si>
  <si>
    <t>Nursing Education Teacher Training</t>
  </si>
  <si>
    <t>70117 Nursing Education Teacher Training</t>
  </si>
  <si>
    <t>Teacher Education, n.e.c.</t>
  </si>
  <si>
    <t>70199 Teacher Education, n.e.c.</t>
  </si>
  <si>
    <t>Curriculum Studies</t>
  </si>
  <si>
    <t>70301 Curriculum Studies</t>
  </si>
  <si>
    <t>Education Studies</t>
  </si>
  <si>
    <t>70303 Education Studies</t>
  </si>
  <si>
    <t>Education, n.e.c.</t>
  </si>
  <si>
    <t>79999 Education, n.e.c.</t>
  </si>
  <si>
    <t>Accounting</t>
  </si>
  <si>
    <t>80101 Accounting</t>
  </si>
  <si>
    <t>Business Management</t>
  </si>
  <si>
    <t>80301 Business Management</t>
  </si>
  <si>
    <t>Human Resource Management</t>
  </si>
  <si>
    <t>80303 Human Resource Management</t>
  </si>
  <si>
    <t>Personal Management Training</t>
  </si>
  <si>
    <t>80305 Personal Management Training</t>
  </si>
  <si>
    <t>Organisation Management</t>
  </si>
  <si>
    <t>80307 Organisation Management</t>
  </si>
  <si>
    <t>Industrial Relations</t>
  </si>
  <si>
    <t>80309 Industrial Relations</t>
  </si>
  <si>
    <t>International Business</t>
  </si>
  <si>
    <t>80311 International Business</t>
  </si>
  <si>
    <t>Public and Health Care Administration</t>
  </si>
  <si>
    <t>80313 Public and Health Care Administration</t>
  </si>
  <si>
    <t>Project Management</t>
  </si>
  <si>
    <t>80315 Project Management</t>
  </si>
  <si>
    <t>Quality Management</t>
  </si>
  <si>
    <t>80317 Quality Management</t>
  </si>
  <si>
    <t>Hospitality Management</t>
  </si>
  <si>
    <t>80319 Hospitality Management</t>
  </si>
  <si>
    <t>Farm Management and Agribusiness</t>
  </si>
  <si>
    <t>80321 Farm Management and Agribusiness</t>
  </si>
  <si>
    <t>Tourism Management</t>
  </si>
  <si>
    <t>80323 Tourism Management</t>
  </si>
  <si>
    <t>Business and Management, n.e.c.</t>
  </si>
  <si>
    <t>80399 Business and Management, n.e.c.</t>
  </si>
  <si>
    <t>Sales</t>
  </si>
  <si>
    <t>80501 Sales</t>
  </si>
  <si>
    <t>Real Estate</t>
  </si>
  <si>
    <t>80503 Real Estate</t>
  </si>
  <si>
    <t>Marketing</t>
  </si>
  <si>
    <t>80505 Marketing</t>
  </si>
  <si>
    <t>Advertising</t>
  </si>
  <si>
    <t>80507 Advertising</t>
  </si>
  <si>
    <t>Public Relations</t>
  </si>
  <si>
    <t>80509 Public Relations</t>
  </si>
  <si>
    <t>Sales and Marketing, n.e.c.</t>
  </si>
  <si>
    <t>80599 Sales and Marketing, n.e.c.</t>
  </si>
  <si>
    <t>Tourism</t>
  </si>
  <si>
    <t>80701 Tourism</t>
  </si>
  <si>
    <t>Secretarial and Clerical Studies</t>
  </si>
  <si>
    <t>80901 Secretarial and Clerical Studies</t>
  </si>
  <si>
    <t>Office Studies, n.e.c.</t>
  </si>
  <si>
    <t>80999 Office Studies, n.e.c.</t>
  </si>
  <si>
    <t>Insurance and Actuarial Studies</t>
  </si>
  <si>
    <t>81103 Insurance and Actuarial Studies</t>
  </si>
  <si>
    <t>Investment and Securities</t>
  </si>
  <si>
    <t>81105 Investment and Securities</t>
  </si>
  <si>
    <t>Banking, Finance and Related Fields, n.e.c.</t>
  </si>
  <si>
    <t>81199 Banking, Finance and Related Fields, n.e.c.</t>
  </si>
  <si>
    <t>Purchasing, Warehousing and Distribution</t>
  </si>
  <si>
    <t>89901 Purchasing, Warehousing and Distribution</t>
  </si>
  <si>
    <t>Valuation</t>
  </si>
  <si>
    <t>89903 Valuation</t>
  </si>
  <si>
    <t>Management and Commerce, n.e.c.</t>
  </si>
  <si>
    <t>89999 Management and Commerce, n.e.c.</t>
  </si>
  <si>
    <t>Policy Studies</t>
  </si>
  <si>
    <t>90103 Policy Studies</t>
  </si>
  <si>
    <t>Sociology</t>
  </si>
  <si>
    <t>90301 Sociology</t>
  </si>
  <si>
    <t>Anthropology</t>
  </si>
  <si>
    <t>90303 Anthropology</t>
  </si>
  <si>
    <t>History</t>
  </si>
  <si>
    <t>90305 History</t>
  </si>
  <si>
    <t>Archaeology</t>
  </si>
  <si>
    <t>90307 Archaeology</t>
  </si>
  <si>
    <t>Human Geography</t>
  </si>
  <si>
    <t>90309 Human Geography</t>
  </si>
  <si>
    <t>Indigenous Studies</t>
  </si>
  <si>
    <t>90311 Indigenous Studies</t>
  </si>
  <si>
    <t>Gender Specific Studies</t>
  </si>
  <si>
    <t>90313 Gender Specific Studies</t>
  </si>
  <si>
    <t>Studies in Human Society, n.e.c.</t>
  </si>
  <si>
    <t>90399 Studies in Human Society, n.e.c.</t>
  </si>
  <si>
    <t>Social Work</t>
  </si>
  <si>
    <t>90501 Social Work</t>
  </si>
  <si>
    <t>Children’s Services</t>
  </si>
  <si>
    <t>90503 Children’s Services</t>
  </si>
  <si>
    <t>Youth Work</t>
  </si>
  <si>
    <t>90505 Youth Work</t>
  </si>
  <si>
    <t>Care for the Aged</t>
  </si>
  <si>
    <t>90507 Care for the Aged</t>
  </si>
  <si>
    <t>Care for the Disabled</t>
  </si>
  <si>
    <t>90509 Care for the Disabled</t>
  </si>
  <si>
    <t>Residential Client Care</t>
  </si>
  <si>
    <t>90511 Residential Client Care</t>
  </si>
  <si>
    <t>Counselling</t>
  </si>
  <si>
    <t>90513 Counselling</t>
  </si>
  <si>
    <t>Welfare Studies</t>
  </si>
  <si>
    <t>90515 Welfare Studies</t>
  </si>
  <si>
    <t>Human Welfare Studies and Services, n.e.c.</t>
  </si>
  <si>
    <t>90599 Human Welfare Studies and Services, n.e.c.</t>
  </si>
  <si>
    <t>Psychology</t>
  </si>
  <si>
    <t>90701 Psychology</t>
  </si>
  <si>
    <t>Behavioural Science, n.e.c.</t>
  </si>
  <si>
    <t>90799 Behavioural Science, n.e.c.</t>
  </si>
  <si>
    <t>Business and Commercial Law</t>
  </si>
  <si>
    <t>90901 Business and Commercial Law</t>
  </si>
  <si>
    <t>Constitutional Law</t>
  </si>
  <si>
    <t>90903 Constitutional Law</t>
  </si>
  <si>
    <t>Criminal Law</t>
  </si>
  <si>
    <t>90905 Criminal Law</t>
  </si>
  <si>
    <t>Family Law</t>
  </si>
  <si>
    <t>90907 Family Law</t>
  </si>
  <si>
    <t>International Law</t>
  </si>
  <si>
    <t>90909 International Law</t>
  </si>
  <si>
    <t>Taxation Law</t>
  </si>
  <si>
    <t>90911 Taxation Law</t>
  </si>
  <si>
    <t>Legal Practice</t>
  </si>
  <si>
    <t>90913 Legal Practice</t>
  </si>
  <si>
    <t>Law, n.e.c.</t>
  </si>
  <si>
    <t>90999 Law, n.e.c.</t>
  </si>
  <si>
    <t>Justice Administration</t>
  </si>
  <si>
    <t>91101 Justice Administration</t>
  </si>
  <si>
    <t>Legal Studies</t>
  </si>
  <si>
    <t>91103 Legal Studies</t>
  </si>
  <si>
    <t>Police Studies</t>
  </si>
  <si>
    <t>91105 Police Studies</t>
  </si>
  <si>
    <t>Justice and Law Enforcement, n.e.c.</t>
  </si>
  <si>
    <t>91199 Justice and Law Enforcement, n.e.c.</t>
  </si>
  <si>
    <t>Librarianship and Information Management</t>
  </si>
  <si>
    <t>91301 Librarianship and Information Management</t>
  </si>
  <si>
    <t>Curatorial Studies</t>
  </si>
  <si>
    <t>91303 Curatorial Studies</t>
  </si>
  <si>
    <t>English Language</t>
  </si>
  <si>
    <t>91501 English Language</t>
  </si>
  <si>
    <t>Northern European Languages</t>
  </si>
  <si>
    <t>91503 Northern European Languages</t>
  </si>
  <si>
    <t>Southern European Languages</t>
  </si>
  <si>
    <t>91505 Southern European Languages</t>
  </si>
  <si>
    <t>Eastern European Languages</t>
  </si>
  <si>
    <t>91507 Eastern European Languages</t>
  </si>
  <si>
    <t>Southwest Asian and North African Languages</t>
  </si>
  <si>
    <t>91509 Southwest Asian and North African Languages</t>
  </si>
  <si>
    <t>Southern Asian Languages</t>
  </si>
  <si>
    <t>91511 Southern Asian Languages</t>
  </si>
  <si>
    <t>Southeast Asian Languages</t>
  </si>
  <si>
    <t>91513 Southeast Asian Languages</t>
  </si>
  <si>
    <t>Eastern Asian Languages</t>
  </si>
  <si>
    <t>91515 Eastern Asian Languages</t>
  </si>
  <si>
    <t>Australian Indigenous Languages</t>
  </si>
  <si>
    <t>91517 Australian Indigenous Languages</t>
  </si>
  <si>
    <t>Translating and Interpreting</t>
  </si>
  <si>
    <t>91519 Translating and Interpreting</t>
  </si>
  <si>
    <t>Linguistics</t>
  </si>
  <si>
    <t>91521 Linguistics</t>
  </si>
  <si>
    <t>Literature</t>
  </si>
  <si>
    <t>91523 Literature</t>
  </si>
  <si>
    <t>Language and Literature, n.e.c.</t>
  </si>
  <si>
    <t>91599 Language and Literature, n.e.c.</t>
  </si>
  <si>
    <t>Philosophy</t>
  </si>
  <si>
    <t>91701 Philosophy</t>
  </si>
  <si>
    <t>Religious Studies</t>
  </si>
  <si>
    <t>91703 Religious Studies</t>
  </si>
  <si>
    <t>Economics</t>
  </si>
  <si>
    <t>91901 Economics</t>
  </si>
  <si>
    <t>Econometrics</t>
  </si>
  <si>
    <t>91903 Econometrics</t>
  </si>
  <si>
    <t>Sport and Recreation Activities</t>
  </si>
  <si>
    <t>92101 Sport and Recreation Activities</t>
  </si>
  <si>
    <t>Sports Coaching, Officiating and Instruction</t>
  </si>
  <si>
    <t>92103 Sports Coaching, Officiating and Instruction</t>
  </si>
  <si>
    <t>Sport and Recreation, n.e.c.</t>
  </si>
  <si>
    <t>92199 Sport and Recreation, n.e.c.</t>
  </si>
  <si>
    <t>Family and Consumer Studies</t>
  </si>
  <si>
    <t>99901 Family and Consumer Studies</t>
  </si>
  <si>
    <t>Criminology</t>
  </si>
  <si>
    <t>99903 Criminology</t>
  </si>
  <si>
    <t>Security Services</t>
  </si>
  <si>
    <t>99905 Security Services</t>
  </si>
  <si>
    <t>Society and Culture, n.e.c.</t>
  </si>
  <si>
    <t>99999 Society and Culture, n.e.c.</t>
  </si>
  <si>
    <t>Music</t>
  </si>
  <si>
    <t>Drama and Theatre Studies</t>
  </si>
  <si>
    <t>Dance</t>
  </si>
  <si>
    <t>Performing Arts, n.e.c.</t>
  </si>
  <si>
    <t>Fine Arts</t>
  </si>
  <si>
    <t>Photography</t>
  </si>
  <si>
    <t>Crafts</t>
  </si>
  <si>
    <t>Jewellery Making</t>
  </si>
  <si>
    <t>Floristry</t>
  </si>
  <si>
    <t>Visual Arts and Crafts, n.e.c.</t>
  </si>
  <si>
    <t>Graphic Arts and Design Studies</t>
  </si>
  <si>
    <t>Textile Design</t>
  </si>
  <si>
    <t>Fashion Design</t>
  </si>
  <si>
    <t>Graphic and Design Studies, n.e.c.</t>
  </si>
  <si>
    <t>Audio Visual Studies</t>
  </si>
  <si>
    <t>Journalism</t>
  </si>
  <si>
    <t>Written Communication</t>
  </si>
  <si>
    <t>Verbal Communication</t>
  </si>
  <si>
    <t>Communication and Media Studies, n.e.c.</t>
  </si>
  <si>
    <t>Creative Arts, n.e.c.</t>
  </si>
  <si>
    <t>Hospitality</t>
  </si>
  <si>
    <t>Food and Beverage Service</t>
  </si>
  <si>
    <t>Butchery</t>
  </si>
  <si>
    <t>Baking and Pastrymaking</t>
  </si>
  <si>
    <t>Cookery</t>
  </si>
  <si>
    <t>Food Hygiene</t>
  </si>
  <si>
    <t>Food and Hospitality, n.e.c.</t>
  </si>
  <si>
    <t>Beauty Therapy</t>
  </si>
  <si>
    <t>Hairdressing</t>
  </si>
  <si>
    <t>Personal Services, n.e.c.</t>
  </si>
  <si>
    <t>Marine Science</t>
  </si>
  <si>
    <t>10907 Marine Science</t>
  </si>
  <si>
    <t>Banking and Finance</t>
  </si>
  <si>
    <t>81101 Banking and Finance</t>
  </si>
  <si>
    <t>Political Science</t>
  </si>
  <si>
    <t>90101 Political Science</t>
  </si>
  <si>
    <t>10010</t>
  </si>
  <si>
    <t>10019</t>
  </si>
  <si>
    <t>10030</t>
  </si>
  <si>
    <t>10039</t>
  </si>
  <si>
    <t>10050</t>
  </si>
  <si>
    <t>10059</t>
  </si>
  <si>
    <t>10070</t>
  </si>
  <si>
    <t>10079</t>
  </si>
  <si>
    <t>10101</t>
  </si>
  <si>
    <t>10103</t>
  </si>
  <si>
    <t>10199</t>
  </si>
  <si>
    <t>10301</t>
  </si>
  <si>
    <t>10303</t>
  </si>
  <si>
    <t>10501</t>
  </si>
  <si>
    <t>10503</t>
  </si>
  <si>
    <t>10599</t>
  </si>
  <si>
    <t>10701</t>
  </si>
  <si>
    <t>10703</t>
  </si>
  <si>
    <t>10705</t>
  </si>
  <si>
    <t>10707</t>
  </si>
  <si>
    <t>10709</t>
  </si>
  <si>
    <t>10711</t>
  </si>
  <si>
    <t>10713</t>
  </si>
  <si>
    <t>10799</t>
  </si>
  <si>
    <t>10901</t>
  </si>
  <si>
    <t>10903</t>
  </si>
  <si>
    <t>10905</t>
  </si>
  <si>
    <t>10907</t>
  </si>
  <si>
    <t>10909</t>
  </si>
  <si>
    <t>10911</t>
  </si>
  <si>
    <t>10913</t>
  </si>
  <si>
    <t>10915</t>
  </si>
  <si>
    <t>10999</t>
  </si>
  <si>
    <t>11010</t>
  </si>
  <si>
    <t>11011</t>
  </si>
  <si>
    <t>11019</t>
  </si>
  <si>
    <t>11030</t>
  </si>
  <si>
    <t>11039</t>
  </si>
  <si>
    <t>12010</t>
  </si>
  <si>
    <t>12019</t>
  </si>
  <si>
    <t>12030</t>
  </si>
  <si>
    <t>12039</t>
  </si>
  <si>
    <t>12050</t>
  </si>
  <si>
    <t>12059</t>
  </si>
  <si>
    <t>12999</t>
  </si>
  <si>
    <t>19901</t>
  </si>
  <si>
    <t>19903</t>
  </si>
  <si>
    <t>19905</t>
  </si>
  <si>
    <t>19907</t>
  </si>
  <si>
    <t>19909</t>
  </si>
  <si>
    <t>19999</t>
  </si>
  <si>
    <t>20101</t>
  </si>
  <si>
    <t>20103</t>
  </si>
  <si>
    <t>20105</t>
  </si>
  <si>
    <t>20107</t>
  </si>
  <si>
    <t>20109</t>
  </si>
  <si>
    <t>20111</t>
  </si>
  <si>
    <t>20113</t>
  </si>
  <si>
    <t>20115</t>
  </si>
  <si>
    <t>20117</t>
  </si>
  <si>
    <t>20119</t>
  </si>
  <si>
    <t>20199</t>
  </si>
  <si>
    <t>20301</t>
  </si>
  <si>
    <t>20303</t>
  </si>
  <si>
    <t>20305</t>
  </si>
  <si>
    <t>20307</t>
  </si>
  <si>
    <t>20399</t>
  </si>
  <si>
    <t>29901</t>
  </si>
  <si>
    <t>29999</t>
  </si>
  <si>
    <t>30101</t>
  </si>
  <si>
    <t>30103</t>
  </si>
  <si>
    <t>30105</t>
  </si>
  <si>
    <t>30107</t>
  </si>
  <si>
    <t>30109</t>
  </si>
  <si>
    <t>30111</t>
  </si>
  <si>
    <t>30113</t>
  </si>
  <si>
    <t>30115</t>
  </si>
  <si>
    <t>30117</t>
  </si>
  <si>
    <t>30199</t>
  </si>
  <si>
    <t>30301</t>
  </si>
  <si>
    <t>30303</t>
  </si>
  <si>
    <t>30305</t>
  </si>
  <si>
    <t>30307</t>
  </si>
  <si>
    <t>30399</t>
  </si>
  <si>
    <t>30501</t>
  </si>
  <si>
    <t>30503</t>
  </si>
  <si>
    <t>30505</t>
  </si>
  <si>
    <t>30507</t>
  </si>
  <si>
    <t>30509</t>
  </si>
  <si>
    <t>30511</t>
  </si>
  <si>
    <t>30513</t>
  </si>
  <si>
    <t>30515</t>
  </si>
  <si>
    <t>30599</t>
  </si>
  <si>
    <t>30701</t>
  </si>
  <si>
    <t>30703</t>
  </si>
  <si>
    <t>30705</t>
  </si>
  <si>
    <t>30707</t>
  </si>
  <si>
    <t>30709</t>
  </si>
  <si>
    <t>30711</t>
  </si>
  <si>
    <t>30713</t>
  </si>
  <si>
    <t>30715</t>
  </si>
  <si>
    <t>30717</t>
  </si>
  <si>
    <t>30799</t>
  </si>
  <si>
    <t>30901</t>
  </si>
  <si>
    <t>30903</t>
  </si>
  <si>
    <t>30905</t>
  </si>
  <si>
    <t>30907</t>
  </si>
  <si>
    <t>30909</t>
  </si>
  <si>
    <t>30911</t>
  </si>
  <si>
    <t>30913</t>
  </si>
  <si>
    <t>30999</t>
  </si>
  <si>
    <t>31101</t>
  </si>
  <si>
    <t>31103</t>
  </si>
  <si>
    <t>31199</t>
  </si>
  <si>
    <t>31301</t>
  </si>
  <si>
    <t>31303</t>
  </si>
  <si>
    <t>31305</t>
  </si>
  <si>
    <t>31307</t>
  </si>
  <si>
    <t>31309</t>
  </si>
  <si>
    <t>31311</t>
  </si>
  <si>
    <t>31313</t>
  </si>
  <si>
    <t>31315</t>
  </si>
  <si>
    <t>31317</t>
  </si>
  <si>
    <t>31399</t>
  </si>
  <si>
    <t>31501</t>
  </si>
  <si>
    <t>31503</t>
  </si>
  <si>
    <t>31505</t>
  </si>
  <si>
    <t>31507</t>
  </si>
  <si>
    <t>31599</t>
  </si>
  <si>
    <t>31701</t>
  </si>
  <si>
    <t>31703</t>
  </si>
  <si>
    <t>31705</t>
  </si>
  <si>
    <t>31799</t>
  </si>
  <si>
    <t>39901</t>
  </si>
  <si>
    <t>39903</t>
  </si>
  <si>
    <t>39905</t>
  </si>
  <si>
    <t>39907</t>
  </si>
  <si>
    <t>39909</t>
  </si>
  <si>
    <t>39999</t>
  </si>
  <si>
    <t>40101</t>
  </si>
  <si>
    <t>40103</t>
  </si>
  <si>
    <t>40105</t>
  </si>
  <si>
    <t>40107</t>
  </si>
  <si>
    <t>40199</t>
  </si>
  <si>
    <t>40301</t>
  </si>
  <si>
    <t>40303</t>
  </si>
  <si>
    <t>40305</t>
  </si>
  <si>
    <t>40307</t>
  </si>
  <si>
    <t>40309</t>
  </si>
  <si>
    <t>40311</t>
  </si>
  <si>
    <t>40313</t>
  </si>
  <si>
    <t>40315</t>
  </si>
  <si>
    <t>40317</t>
  </si>
  <si>
    <t>40319</t>
  </si>
  <si>
    <t>40321</t>
  </si>
  <si>
    <t>40323</t>
  </si>
  <si>
    <t>40325</t>
  </si>
  <si>
    <t>40327</t>
  </si>
  <si>
    <t>40329</t>
  </si>
  <si>
    <t>40399</t>
  </si>
  <si>
    <t>50101</t>
  </si>
  <si>
    <t>50103</t>
  </si>
  <si>
    <t>50105</t>
  </si>
  <si>
    <t>50199</t>
  </si>
  <si>
    <t>50301</t>
  </si>
  <si>
    <t>50303</t>
  </si>
  <si>
    <t>50501</t>
  </si>
  <si>
    <t>50701</t>
  </si>
  <si>
    <t>50799</t>
  </si>
  <si>
    <t>50901</t>
  </si>
  <si>
    <t>50999</t>
  </si>
  <si>
    <t>59901</t>
  </si>
  <si>
    <t>59999</t>
  </si>
  <si>
    <t>60101</t>
  </si>
  <si>
    <t>60103</t>
  </si>
  <si>
    <t>60105</t>
  </si>
  <si>
    <t>60107</t>
  </si>
  <si>
    <t>60109</t>
  </si>
  <si>
    <t>60111</t>
  </si>
  <si>
    <t>60113</t>
  </si>
  <si>
    <t>60115</t>
  </si>
  <si>
    <t>60117</t>
  </si>
  <si>
    <t>60119</t>
  </si>
  <si>
    <t>60199</t>
  </si>
  <si>
    <t>60301</t>
  </si>
  <si>
    <t>60303</t>
  </si>
  <si>
    <t>60305</t>
  </si>
  <si>
    <t>60307</t>
  </si>
  <si>
    <t>60309</t>
  </si>
  <si>
    <t>60311</t>
  </si>
  <si>
    <t>60313</t>
  </si>
  <si>
    <t>60315</t>
  </si>
  <si>
    <t>60399</t>
  </si>
  <si>
    <t>60501</t>
  </si>
  <si>
    <t>60701</t>
  </si>
  <si>
    <t>60703</t>
  </si>
  <si>
    <t>60705</t>
  </si>
  <si>
    <t>60799</t>
  </si>
  <si>
    <t>60901</t>
  </si>
  <si>
    <t>60903</t>
  </si>
  <si>
    <t>60999</t>
  </si>
  <si>
    <t>61101</t>
  </si>
  <si>
    <t>61103</t>
  </si>
  <si>
    <t>61199</t>
  </si>
  <si>
    <t>61301</t>
  </si>
  <si>
    <t>61303</t>
  </si>
  <si>
    <t>61305</t>
  </si>
  <si>
    <t>61307</t>
  </si>
  <si>
    <t>61309</t>
  </si>
  <si>
    <t>61311</t>
  </si>
  <si>
    <t>61399</t>
  </si>
  <si>
    <t>61501</t>
  </si>
  <si>
    <t>61701</t>
  </si>
  <si>
    <t>61703</t>
  </si>
  <si>
    <t>61705</t>
  </si>
  <si>
    <t>61707</t>
  </si>
  <si>
    <t>61709</t>
  </si>
  <si>
    <t>61711</t>
  </si>
  <si>
    <t>61713</t>
  </si>
  <si>
    <t>61799</t>
  </si>
  <si>
    <t>61901</t>
  </si>
  <si>
    <t>61903</t>
  </si>
  <si>
    <t>61905</t>
  </si>
  <si>
    <t>61999</t>
  </si>
  <si>
    <t>69901</t>
  </si>
  <si>
    <t>69903</t>
  </si>
  <si>
    <t>69905</t>
  </si>
  <si>
    <t>69907</t>
  </si>
  <si>
    <t>69999</t>
  </si>
  <si>
    <t>70101</t>
  </si>
  <si>
    <t>70103</t>
  </si>
  <si>
    <t>70105</t>
  </si>
  <si>
    <t>70107</t>
  </si>
  <si>
    <t>70109</t>
  </si>
  <si>
    <t>70111</t>
  </si>
  <si>
    <t>70113</t>
  </si>
  <si>
    <t>70115</t>
  </si>
  <si>
    <t>70117</t>
  </si>
  <si>
    <t>70199</t>
  </si>
  <si>
    <t>70301</t>
  </si>
  <si>
    <t>70303</t>
  </si>
  <si>
    <t>79999</t>
  </si>
  <si>
    <t>80101</t>
  </si>
  <si>
    <t>80301</t>
  </si>
  <si>
    <t>80303</t>
  </si>
  <si>
    <t>80305</t>
  </si>
  <si>
    <t>80307</t>
  </si>
  <si>
    <t>80309</t>
  </si>
  <si>
    <t>80311</t>
  </si>
  <si>
    <t>80313</t>
  </si>
  <si>
    <t>80315</t>
  </si>
  <si>
    <t>80317</t>
  </si>
  <si>
    <t>80319</t>
  </si>
  <si>
    <t>80321</t>
  </si>
  <si>
    <t>80323</t>
  </si>
  <si>
    <t>80399</t>
  </si>
  <si>
    <t>80501</t>
  </si>
  <si>
    <t>80503</t>
  </si>
  <si>
    <t>80505</t>
  </si>
  <si>
    <t>80507</t>
  </si>
  <si>
    <t>80509</t>
  </si>
  <si>
    <t>80599</t>
  </si>
  <si>
    <t>80701</t>
  </si>
  <si>
    <t>80901</t>
  </si>
  <si>
    <t>80903</t>
  </si>
  <si>
    <t>80905</t>
  </si>
  <si>
    <t>80999</t>
  </si>
  <si>
    <t>81101</t>
  </si>
  <si>
    <t>81103</t>
  </si>
  <si>
    <t>81105</t>
  </si>
  <si>
    <t>81199</t>
  </si>
  <si>
    <t>89901</t>
  </si>
  <si>
    <t>89903</t>
  </si>
  <si>
    <t>89999</t>
  </si>
  <si>
    <t>90101</t>
  </si>
  <si>
    <t>90103</t>
  </si>
  <si>
    <t>90301</t>
  </si>
  <si>
    <t>90303</t>
  </si>
  <si>
    <t>90305</t>
  </si>
  <si>
    <t>90307</t>
  </si>
  <si>
    <t>90309</t>
  </si>
  <si>
    <t>90311</t>
  </si>
  <si>
    <t>90313</t>
  </si>
  <si>
    <t>90399</t>
  </si>
  <si>
    <t>90501</t>
  </si>
  <si>
    <t>90503</t>
  </si>
  <si>
    <t>90505</t>
  </si>
  <si>
    <t>90507</t>
  </si>
  <si>
    <t>90509</t>
  </si>
  <si>
    <t>90511</t>
  </si>
  <si>
    <t>90513</t>
  </si>
  <si>
    <t>90515</t>
  </si>
  <si>
    <t>90599</t>
  </si>
  <si>
    <t>90701</t>
  </si>
  <si>
    <t>90799</t>
  </si>
  <si>
    <t>90901</t>
  </si>
  <si>
    <t>90903</t>
  </si>
  <si>
    <t>90905</t>
  </si>
  <si>
    <t>90907</t>
  </si>
  <si>
    <t>90909</t>
  </si>
  <si>
    <t>90911</t>
  </si>
  <si>
    <t>90913</t>
  </si>
  <si>
    <t>90999</t>
  </si>
  <si>
    <t>91101</t>
  </si>
  <si>
    <t>91103</t>
  </si>
  <si>
    <t>91105</t>
  </si>
  <si>
    <t>91199</t>
  </si>
  <si>
    <t>91301</t>
  </si>
  <si>
    <t>91303</t>
  </si>
  <si>
    <t>91501</t>
  </si>
  <si>
    <t>91503</t>
  </si>
  <si>
    <t>91505</t>
  </si>
  <si>
    <t>91507</t>
  </si>
  <si>
    <t>91509</t>
  </si>
  <si>
    <t>91511</t>
  </si>
  <si>
    <t>91513</t>
  </si>
  <si>
    <t>91515</t>
  </si>
  <si>
    <t>91517</t>
  </si>
  <si>
    <t>91519</t>
  </si>
  <si>
    <t>91521</t>
  </si>
  <si>
    <t>91523</t>
  </si>
  <si>
    <t>91599</t>
  </si>
  <si>
    <t>91701</t>
  </si>
  <si>
    <t>91703</t>
  </si>
  <si>
    <t>91901</t>
  </si>
  <si>
    <t>91903</t>
  </si>
  <si>
    <t>92101</t>
  </si>
  <si>
    <t>92103</t>
  </si>
  <si>
    <t>92199</t>
  </si>
  <si>
    <t>99901</t>
  </si>
  <si>
    <t>99903</t>
  </si>
  <si>
    <t>99905</t>
  </si>
  <si>
    <t>99999</t>
  </si>
  <si>
    <t>Leftmost5</t>
  </si>
  <si>
    <t>ACFE Region</t>
  </si>
  <si>
    <t>LGA</t>
  </si>
  <si>
    <t>RTO Status</t>
  </si>
  <si>
    <t>Sort</t>
  </si>
  <si>
    <t>$8.20 per SCH</t>
  </si>
  <si>
    <t>PRE-ACCREDITED DELIVERY PLAN 2017</t>
  </si>
  <si>
    <t>ACFE Adult Literacy &amp; Numeracy</t>
  </si>
  <si>
    <t xml:space="preserve">Total Student Contact Hours (SCH) </t>
  </si>
  <si>
    <t xml:space="preserve">Total payment </t>
  </si>
  <si>
    <t>Bulk Load Status</t>
  </si>
  <si>
    <t>Action</t>
  </si>
  <si>
    <t>Agreement Number</t>
  </si>
  <si>
    <t>Document Template
(Optional)</t>
  </si>
  <si>
    <t>Service Plan</t>
  </si>
  <si>
    <t>Commitment Status</t>
  </si>
  <si>
    <t>Commitment Version Id</t>
  </si>
  <si>
    <t>Activity Name</t>
  </si>
  <si>
    <t>Funding Type</t>
  </si>
  <si>
    <t>Allocation Method</t>
  </si>
  <si>
    <t>Cost Center Name</t>
  </si>
  <si>
    <t>Location Id</t>
  </si>
  <si>
    <t>This field is for the output result, including the commitment Id when a new commitment is created, but can be used for Org Name while preparing data.</t>
  </si>
  <si>
    <t>New, Revise or Terminate (In mixed case)</t>
  </si>
  <si>
    <t>Agreement ID</t>
  </si>
  <si>
    <t>Not used in the upload, but is useful for data preparation, human readability and data validation.</t>
  </si>
  <si>
    <t>Service Plan ID Number</t>
  </si>
  <si>
    <t>Imposed or Draft?  (Status that you want the commitment left in)</t>
  </si>
  <si>
    <t>Needs the Version number of the commitment.</t>
  </si>
  <si>
    <t>Fixed Term - Indexable
Fixed Term - Non Indexable
On-Going - Indexable
On-Going - Non Indexable
Minor Capital
Prior Year Adjustment
Must match exactly one of the above.</t>
  </si>
  <si>
    <t xml:space="preserve">Direct Allocation, Advertised or Invited Submission, </t>
  </si>
  <si>
    <t>Cost centre description, not just the code.</t>
  </si>
  <si>
    <t>Location Name is not unique in SAMS 2 and so we now use the Location Id - this can be obtained from the Organisation record, on the Locations lower level tab and by default is the first field, 2 columns before the Location Name.</t>
  </si>
  <si>
    <t>Identifier Code</t>
  </si>
  <si>
    <t>Event Description</t>
  </si>
  <si>
    <t>Catchment Type</t>
  </si>
  <si>
    <t>Start Date</t>
  </si>
  <si>
    <t>End Date</t>
  </si>
  <si>
    <t>Client Id</t>
  </si>
  <si>
    <t xml:space="preserve"> </t>
  </si>
  <si>
    <t>Withhold Payment Flag</t>
  </si>
  <si>
    <t>Withhold Payment Reason</t>
  </si>
  <si>
    <t>Fund Sufficiency</t>
  </si>
  <si>
    <t>Sub-Activity Display Name</t>
  </si>
  <si>
    <t>Line Description</t>
  </si>
  <si>
    <t>00000 or other - 
If using an Identifier with a particular text, then this text should also be put into the bulk upload request in the Event Description field.  When a standard Identifer is included through this process, the bulk uploader does not automatically add the matching text.</t>
  </si>
  <si>
    <t>Free text - summary description - It is good practice to use this for information. If using a standard Identifier, then the appropriate text should also be included here.</t>
  </si>
  <si>
    <t>Type of Catchment eg. Statewide, Division, Region,  Area or LGA 
Splits with percentages will be entered on the worksheet "Commitment Catchments"</t>
  </si>
  <si>
    <t>No longer used but leave in the worksheet.</t>
  </si>
  <si>
    <t>Leave this blank column in the worksheet.</t>
  </si>
  <si>
    <t>Y or N</t>
  </si>
  <si>
    <t>Must use system's subactivity display name - this must match exactly with the Funding type for the subactivity as in the SAMS 2 activity template</t>
  </si>
  <si>
    <t>Free text - subactivity line description</t>
  </si>
  <si>
    <t>Var Units PYE</t>
  </si>
  <si>
    <t>Out Year1 Var Units PYE</t>
  </si>
  <si>
    <t>Out Year2 Var Units PYE</t>
  </si>
  <si>
    <t>Out Year3 Var Units PYE</t>
  </si>
  <si>
    <t>Var Funding PYE</t>
  </si>
  <si>
    <t>Out Year1 Var Funding PYE</t>
  </si>
  <si>
    <t>Out Year2 Var Funding PYE</t>
  </si>
  <si>
    <t>Out Year3 Var Funding PYE</t>
  </si>
  <si>
    <t>Distributed Payments per year (i.e. Quarterly = 4, Bi Yearly = 12)</t>
  </si>
  <si>
    <t>Program Approver</t>
  </si>
  <si>
    <t>Finance Approver</t>
  </si>
  <si>
    <t>Do Not Consolidate</t>
  </si>
  <si>
    <t>Current financial year targets required</t>
  </si>
  <si>
    <t>Current financial year funding required.</t>
  </si>
  <si>
    <t>Limited options for different cashflows - discuss with SASU team If needed</t>
  </si>
  <si>
    <t>Position name eg PASA-SNR-AREA-DEPT-001</t>
  </si>
  <si>
    <t>Position name eg FIN-SNR-AREA-DEPT-001</t>
  </si>
  <si>
    <t>Y or N - Y will put a tick in the do not consolidate field.</t>
  </si>
  <si>
    <t>Revised / Termination Date</t>
  </si>
  <si>
    <t>Agreement Desc</t>
  </si>
  <si>
    <t>RIS Flag</t>
  </si>
  <si>
    <t>Milestone 
Based Commitment (Y/N)</t>
  </si>
  <si>
    <t>Catchment</t>
  </si>
  <si>
    <t>Location Name
(only used for reference)</t>
  </si>
  <si>
    <t>The day after the required date in order to work out the correct funding amount.</t>
  </si>
  <si>
    <t>Description to be used at agreement level to explain the purpose of the variation.</t>
  </si>
  <si>
    <t>Enter    Y    to indicate if the commitment is a RIS commitment.
Blank will be No or not ticked in the application</t>
  </si>
  <si>
    <t>If the commitment is on a Milestone service Plan, then put a Y in this column.  This is used for date data validation, but is not directly used in the bulk upload.  Milestones are determined by the type of Service Plan.</t>
  </si>
  <si>
    <t>Location Name for organisation (not the address) can be included to make reading the data easier.  This is no longer used to upload data into SAMS 2.</t>
  </si>
  <si>
    <t>BA</t>
  </si>
  <si>
    <t>BB</t>
  </si>
  <si>
    <t>BC</t>
  </si>
  <si>
    <t>Service Plan progress notation</t>
  </si>
  <si>
    <t>To be used for new commitment Id's to process catchments</t>
  </si>
  <si>
    <t>To be used for the output of the catchment load.</t>
  </si>
  <si>
    <t>Leave Empty
Service Plan  Bulk Upload Progress</t>
  </si>
  <si>
    <t>Leave Empty
New Commitment Id's
Output from BU</t>
  </si>
  <si>
    <t>Leave Empty
Catchment Bulk Upload Progress</t>
  </si>
  <si>
    <t>Org Name</t>
  </si>
  <si>
    <t>Org Id</t>
  </si>
  <si>
    <t>Unit Price</t>
  </si>
  <si>
    <t>Dollar Value of unit priced commitment</t>
  </si>
  <si>
    <t>Activity Number</t>
  </si>
  <si>
    <t>Pre Accredited Training Delivery</t>
  </si>
  <si>
    <t>Georgina Ryder</t>
  </si>
  <si>
    <t>Teresa Durka</t>
  </si>
  <si>
    <r>
      <rPr>
        <sz val="8"/>
        <color indexed="10"/>
        <rFont val="Arial"/>
        <family val="2"/>
      </rPr>
      <t xml:space="preserve">NEED TO CONFIRM </t>
    </r>
    <r>
      <rPr>
        <sz val="8"/>
        <rFont val="Arial"/>
        <family val="2"/>
      </rPr>
      <t>Type for the catchment - this should be the same as that in the commitment data - See Catchment Type above. Use this when catchments are one to one.</t>
    </r>
  </si>
  <si>
    <t>NOTE:</t>
  </si>
  <si>
    <t>011 Alpine (S)</t>
  </si>
  <si>
    <t>026 Ararat (RC)</t>
  </si>
  <si>
    <t>057 Ballarat (C)</t>
  </si>
  <si>
    <t>066 Banyule (C)</t>
  </si>
  <si>
    <t>074 Bass Coast (S)</t>
  </si>
  <si>
    <t>083 Baw Baw (S)</t>
  </si>
  <si>
    <t>091 Bayside (C)</t>
  </si>
  <si>
    <t>101 Benalla (RC)</t>
  </si>
  <si>
    <t>111 Boroondara (C)</t>
  </si>
  <si>
    <t>118 Brimbank (C)</t>
  </si>
  <si>
    <t>127 Buloke (S)</t>
  </si>
  <si>
    <t>137 Campaspe (S)</t>
  </si>
  <si>
    <t>145 Cardinia (S)</t>
  </si>
  <si>
    <t>161 Casey (C)</t>
  </si>
  <si>
    <t>167 Central Goldfields (S)</t>
  </si>
  <si>
    <t>175 Colac-Otway (S)</t>
  </si>
  <si>
    <t>183 Corangamite (S)</t>
  </si>
  <si>
    <t>189 Darebin (C)</t>
  </si>
  <si>
    <t>211 East Gippsland (S)</t>
  </si>
  <si>
    <t>217 Frankston (C)</t>
  </si>
  <si>
    <t>225 Gannawarra (S)</t>
  </si>
  <si>
    <t>231 Glen Eira (C)</t>
  </si>
  <si>
    <t>241 Glenelg (S)</t>
  </si>
  <si>
    <t>249 Golden Plains (S)</t>
  </si>
  <si>
    <t>262 Greater Bendigo (C)</t>
  </si>
  <si>
    <t>267 Greater Dandenong (C)</t>
  </si>
  <si>
    <t>275 Greater Geelong (C)</t>
  </si>
  <si>
    <t>283 Greater Shepparton (C)</t>
  </si>
  <si>
    <t>291 Hepburn (S)</t>
  </si>
  <si>
    <t>298 Hindmarsh (S)</t>
  </si>
  <si>
    <t>311 Hobsons Bay (C)</t>
  </si>
  <si>
    <t>319 Horsham (RC)</t>
  </si>
  <si>
    <t>327 Hume (C)</t>
  </si>
  <si>
    <t>335 Indigo (S)</t>
  </si>
  <si>
    <t>343 Kingston (C)</t>
  </si>
  <si>
    <t>367 Knox (C)</t>
  </si>
  <si>
    <t>381 La Trobe (S)</t>
  </si>
  <si>
    <t>394 Loddon (S)</t>
  </si>
  <si>
    <t>413 Macedon Ranges (S)</t>
  </si>
  <si>
    <t>421 Manningham (C)</t>
  </si>
  <si>
    <t>425 Mansfield (S)</t>
  </si>
  <si>
    <t>433 Maribyrnong (C)</t>
  </si>
  <si>
    <t>441 Maroondah (C)</t>
  </si>
  <si>
    <t>460 Melbourne (C)</t>
  </si>
  <si>
    <t>465 Melton (S)</t>
  </si>
  <si>
    <t>478 Mildura (RC)</t>
  </si>
  <si>
    <t>485 Mitchell (S)</t>
  </si>
  <si>
    <t>490 Moira (S)</t>
  </si>
  <si>
    <t>497 Monash (C)</t>
  </si>
  <si>
    <t>506 Moonee Valley (C)</t>
  </si>
  <si>
    <t>515 Moorabool (S)</t>
  </si>
  <si>
    <t>525 Moreland (C)</t>
  </si>
  <si>
    <t>534 Mornington Peninsula (S)</t>
  </si>
  <si>
    <t>543 Mount Alexander (S)</t>
  </si>
  <si>
    <t>549 Moyne (S)</t>
  </si>
  <si>
    <t>562 Murrindindi (S)</t>
  </si>
  <si>
    <t>571 Nillumbik (S)</t>
  </si>
  <si>
    <t>581 Northern Grampians (S)</t>
  </si>
  <si>
    <t>590 Port Phillip (C)</t>
  </si>
  <si>
    <t>599 Pyrenees (S)</t>
  </si>
  <si>
    <t>608 Queenscliffe (B)</t>
  </si>
  <si>
    <t>617 South Gippsland (S)</t>
  </si>
  <si>
    <t>626 Southern Grampians (S)</t>
  </si>
  <si>
    <t>635 Stonnington (C)</t>
  </si>
  <si>
    <t>643 Strathbogie (S)</t>
  </si>
  <si>
    <t>649 Surf Coast (S)</t>
  </si>
  <si>
    <t>661 Swan Hill (RC)</t>
  </si>
  <si>
    <t>667 Towong (S)</t>
  </si>
  <si>
    <t>670 Wangaratta (RC)</t>
  </si>
  <si>
    <t>673 Warrnambool (C)</t>
  </si>
  <si>
    <t>681 Wellington (S)</t>
  </si>
  <si>
    <t>689 West Wimmera (S)</t>
  </si>
  <si>
    <t>698 Whitehorse (C)</t>
  </si>
  <si>
    <t>707 Whittlesea (C)</t>
  </si>
  <si>
    <t>717 Wodonga (RC)</t>
  </si>
  <si>
    <t>726 Wyndham (C)</t>
  </si>
  <si>
    <t>735 Yarra (C)</t>
  </si>
  <si>
    <t>745 Yarra Ranges (S)</t>
  </si>
  <si>
    <t>763 Yarriambiack (S)</t>
  </si>
  <si>
    <r>
      <t xml:space="preserve">Activity Display Name (not number) </t>
    </r>
    <r>
      <rPr>
        <sz val="8"/>
        <color indexed="10"/>
        <rFont val="Arial"/>
        <family val="2"/>
      </rPr>
      <t>e.g Pre Accredited Training Delivery, CAIF, Family Learning Support</t>
    </r>
  </si>
  <si>
    <t>Mr Percival's Pelican Training Org</t>
  </si>
  <si>
    <t>latrobe city council</t>
  </si>
  <si>
    <t xml:space="preserve">LGA of Delivery
</t>
  </si>
  <si>
    <t>These cells contain formulas please do not manually type in text.  It will automatically calculate SCHx$</t>
  </si>
  <si>
    <t>Total No. of Students</t>
  </si>
  <si>
    <t xml:space="preserve">10. Total Student Contact Hours (SCH) 
</t>
  </si>
  <si>
    <t xml:space="preserve">11. Total payment 
</t>
  </si>
  <si>
    <t>1, 2, 3, 4</t>
  </si>
  <si>
    <t>Yes (new program)</t>
  </si>
  <si>
    <t>Full A-Frame</t>
  </si>
  <si>
    <t>Three Steps to Employment</t>
  </si>
  <si>
    <t xml:space="preserve">Learners will be able to articulate their employment goals and review their capabilities and gaps to achieve these. Learners will also become familiar with the Australian job search process and will experience Australian interview process. Pathways to further non accredited and or accredited learning. </t>
  </si>
  <si>
    <t>Grand Total Allocation</t>
  </si>
  <si>
    <t>SCH</t>
  </si>
  <si>
    <t>EXAMPLE</t>
  </si>
  <si>
    <t>Has this A-frame been moderated</t>
  </si>
  <si>
    <t>Yes</t>
  </si>
  <si>
    <t>Please refer to the INSTRUCTIONS TAB if you are unsure how to complete this template</t>
  </si>
  <si>
    <t>Please itemise each individual pre-accredited course - one row per course</t>
  </si>
  <si>
    <t>Office use only - to be completed by DET staff</t>
  </si>
  <si>
    <t>Planned 2020 (SCH)</t>
  </si>
  <si>
    <t>$9.10 per SCH</t>
  </si>
  <si>
    <r>
      <t xml:space="preserve">LGA of Delivery
</t>
    </r>
    <r>
      <rPr>
        <sz val="9"/>
        <color theme="0"/>
        <rFont val="Arial"/>
        <family val="2"/>
      </rPr>
      <t xml:space="preserve">
Choose the appropriate LGA from the drop down list. </t>
    </r>
  </si>
  <si>
    <r>
      <t xml:space="preserve">New/Existing Course 
</t>
    </r>
    <r>
      <rPr>
        <sz val="9"/>
        <color theme="0"/>
        <rFont val="Arial"/>
        <family val="2"/>
      </rPr>
      <t xml:space="preserve">
NEW Programs must be submitted with a full A-Frame, including Course Plan Part 1 – Overview, Session Plan and Learner Plan,  with the pre-accredited delivery plan.</t>
    </r>
  </si>
  <si>
    <r>
      <t xml:space="preserve">Local Code 
</t>
    </r>
    <r>
      <rPr>
        <sz val="9"/>
        <color theme="0"/>
        <rFont val="Arial"/>
        <family val="2"/>
      </rPr>
      <t>Refer to the Instructions TAB for examples</t>
    </r>
  </si>
  <si>
    <r>
      <t xml:space="preserve">Local course name 
</t>
    </r>
    <r>
      <rPr>
        <sz val="9"/>
        <color theme="0"/>
        <rFont val="Arial"/>
        <family val="2"/>
      </rPr>
      <t>The name of the pre-accredited program</t>
    </r>
  </si>
  <si>
    <r>
      <t xml:space="preserve">ACFE Program Categories
</t>
    </r>
    <r>
      <rPr>
        <sz val="9"/>
        <color theme="0"/>
        <rFont val="Arial"/>
        <family val="2"/>
      </rPr>
      <t>Please do not manually type text in this field</t>
    </r>
  </si>
  <si>
    <r>
      <t xml:space="preserve">Learning Outcomes including Pathways 
</t>
    </r>
    <r>
      <rPr>
        <sz val="9"/>
        <color theme="0"/>
        <rFont val="Arial"/>
        <family val="2"/>
      </rPr>
      <t>Please explain the learning outcomes and include the pathways for this program</t>
    </r>
  </si>
  <si>
    <r>
      <t xml:space="preserve">Anticipated Term/s of Delivery
</t>
    </r>
    <r>
      <rPr>
        <sz val="9"/>
        <color theme="0"/>
        <rFont val="Arial"/>
        <family val="2"/>
      </rPr>
      <t>Please use numeric values only, separated by commas (Eg, 1,2,3,4)</t>
    </r>
  </si>
  <si>
    <r>
      <t xml:space="preserve">Program Scheduled Hours 
</t>
    </r>
    <r>
      <rPr>
        <sz val="9"/>
        <color theme="0"/>
        <rFont val="Arial"/>
        <family val="2"/>
      </rPr>
      <t>(minimum 20 Hours)</t>
    </r>
  </si>
  <si>
    <r>
      <rPr>
        <b/>
        <sz val="9"/>
        <color theme="0"/>
        <rFont val="Arial"/>
        <family val="2"/>
      </rPr>
      <t>Course Plan Overview</t>
    </r>
    <r>
      <rPr>
        <sz val="9"/>
        <color theme="0"/>
        <rFont val="Arial"/>
        <family val="2"/>
      </rPr>
      <t xml:space="preserve"> / A-Frame 
* You must submit a </t>
    </r>
    <r>
      <rPr>
        <b/>
        <sz val="9"/>
        <color theme="0"/>
        <rFont val="Arial"/>
        <family val="2"/>
      </rPr>
      <t>Course Plan Part 1 - Overview</t>
    </r>
    <r>
      <rPr>
        <sz val="9"/>
        <color theme="0"/>
        <rFont val="Arial"/>
        <family val="2"/>
      </rPr>
      <t xml:space="preserve"> for all programs, with the pre-accredited delivery plan. 
</t>
    </r>
  </si>
  <si>
    <t>Delivery Plan Version No.</t>
  </si>
  <si>
    <t>203STEPSTOEMP</t>
  </si>
  <si>
    <t>Date Submitted</t>
  </si>
  <si>
    <t>LANGUAGE, LITERACY AND NUMERACY DELIVERY PLAN 2021</t>
  </si>
  <si>
    <t>% of total 2021 planned delivery</t>
  </si>
  <si>
    <t>Quadrant 1: Engage and participate in further education and training</t>
  </si>
  <si>
    <t>Quadrant 2: Achieve success in further education and training</t>
  </si>
  <si>
    <t>Quadrant 3: Engage and participate in work</t>
  </si>
  <si>
    <t>Quadrant 4: Achieve success in work</t>
  </si>
  <si>
    <t>Adult Numeracy</t>
  </si>
  <si>
    <t>Adult Literacy</t>
  </si>
  <si>
    <t>Planned 2021 (SCH)</t>
  </si>
  <si>
    <t>Please refer to the INSTRUCTIONS TAB if you are unsure how to complete this template
Please itemise each individual pre-accredited course - one row per course</t>
  </si>
  <si>
    <t>Language</t>
  </si>
  <si>
    <t>Organisation Details</t>
  </si>
  <si>
    <t>DP Version No.</t>
  </si>
  <si>
    <t>Provider Name</t>
  </si>
  <si>
    <t>Total Allocation</t>
  </si>
  <si>
    <r>
      <t xml:space="preserve">Summary - ACFE Quadrants </t>
    </r>
    <r>
      <rPr>
        <b/>
        <sz val="8"/>
        <color rgb="FFFF0000"/>
        <rFont val="Calibri Light"/>
        <family val="2"/>
      </rPr>
      <t>(table automatically populates)</t>
    </r>
  </si>
  <si>
    <r>
      <t xml:space="preserve">Summary - ACFE Program Categories </t>
    </r>
    <r>
      <rPr>
        <b/>
        <sz val="8"/>
        <color rgb="FFFF0000"/>
        <rFont val="Calibri Light"/>
        <family val="2"/>
      </rPr>
      <t>(data automatically populates)</t>
    </r>
  </si>
  <si>
    <r>
      <t xml:space="preserve">Program Scheduled Hours 
</t>
    </r>
    <r>
      <rPr>
        <sz val="9"/>
        <color theme="0"/>
        <rFont val="Calibri Light"/>
        <family val="2"/>
      </rPr>
      <t>(minimum 20 Hours)</t>
    </r>
  </si>
  <si>
    <t xml:space="preserve">Total Student Contact Hours (SCH) 
</t>
  </si>
  <si>
    <t xml:space="preserve">Total payment 
</t>
  </si>
  <si>
    <t>Modes of Delivery</t>
  </si>
  <si>
    <t>Face to Face</t>
  </si>
  <si>
    <t>Online</t>
  </si>
  <si>
    <t>Blended</t>
  </si>
  <si>
    <t>Industry</t>
  </si>
  <si>
    <t>Distance Learning - Take home packs and phone support</t>
  </si>
  <si>
    <t>LGA of Delivery</t>
  </si>
  <si>
    <t>New/Existing Course</t>
  </si>
  <si>
    <t>Course Plan Overview / A-Frame</t>
  </si>
  <si>
    <t>Local Code</t>
  </si>
  <si>
    <t>Refer to the Instructions TAB for examples</t>
  </si>
  <si>
    <t>Local course name</t>
  </si>
  <si>
    <t>ACFE Program Categories</t>
  </si>
  <si>
    <t>Quadrants</t>
  </si>
  <si>
    <t>Mode of delivery</t>
  </si>
  <si>
    <t>Learning Outcomes including Pathways</t>
  </si>
  <si>
    <t>Anticipated Term/s of Delivery</t>
  </si>
  <si>
    <t>SAMs ID</t>
  </si>
  <si>
    <t>Old TOID</t>
  </si>
  <si>
    <t>DET REGION</t>
  </si>
  <si>
    <t>Local Government Area (LGA)</t>
  </si>
  <si>
    <t>Learn Local Provider (as per ABN)</t>
  </si>
  <si>
    <t>Trading Name</t>
  </si>
  <si>
    <t>SharePoint Acronym</t>
  </si>
  <si>
    <t>Title</t>
  </si>
  <si>
    <t>First Name</t>
  </si>
  <si>
    <t>Surname</t>
  </si>
  <si>
    <t>Position Title</t>
  </si>
  <si>
    <t>Address 1</t>
  </si>
  <si>
    <t>Suburb</t>
  </si>
  <si>
    <t>State</t>
  </si>
  <si>
    <t>Postcode</t>
  </si>
  <si>
    <t>Telephone Number</t>
  </si>
  <si>
    <t>Email Addresses</t>
  </si>
  <si>
    <t>Registration Period</t>
  </si>
  <si>
    <t>Registration Start Date</t>
  </si>
  <si>
    <t>Registration End Date</t>
  </si>
  <si>
    <t>BGS Status</t>
  </si>
  <si>
    <t>RTO Status Detail</t>
  </si>
  <si>
    <t>Skills First contract Y/N</t>
  </si>
  <si>
    <t>Pre Acc contract  Y/N</t>
  </si>
  <si>
    <t xml:space="preserve">Neighbourhood House </t>
  </si>
  <si>
    <t>VMIA Insurance Y/N</t>
  </si>
  <si>
    <t>DHHS Insured Y/N</t>
  </si>
  <si>
    <t>Emergency Management: link to other Departments/Divisions; incident summaries</t>
  </si>
  <si>
    <t>Comments</t>
  </si>
  <si>
    <t>NWV</t>
  </si>
  <si>
    <t>LMR</t>
  </si>
  <si>
    <t>Access Australia Group Limited</t>
  </si>
  <si>
    <t>AccessAust</t>
  </si>
  <si>
    <t>Ms</t>
  </si>
  <si>
    <t>Liz</t>
  </si>
  <si>
    <t>March</t>
  </si>
  <si>
    <t>CEO</t>
  </si>
  <si>
    <t>18-20 Andrews Avenue</t>
  </si>
  <si>
    <t>BENDIGO</t>
  </si>
  <si>
    <t>VIC</t>
  </si>
  <si>
    <t>(03) 5445 9800
0408 558 583</t>
  </si>
  <si>
    <t>liz.march@accessaustralia.org.au</t>
  </si>
  <si>
    <t>5 years</t>
  </si>
  <si>
    <t>N/A</t>
  </si>
  <si>
    <t>No</t>
  </si>
  <si>
    <r>
      <t>DJPR Jobs Victoria (JVEN)</t>
    </r>
    <r>
      <rPr>
        <sz val="11"/>
        <rFont val="Calibri"/>
        <family val="2"/>
        <scheme val="minor"/>
      </rPr>
      <t>. Commonwealth: NDIS,  Disability Employment Services,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r>
  </si>
  <si>
    <t>NEV</t>
  </si>
  <si>
    <t>EMR</t>
  </si>
  <si>
    <t>Alamein Neighbourhood &amp; Learning Centre Inc</t>
  </si>
  <si>
    <t>Alamein-NLC</t>
  </si>
  <si>
    <t>Jill</t>
  </si>
  <si>
    <t>Hitchcock</t>
  </si>
  <si>
    <t>Manager</t>
  </si>
  <si>
    <t>49 Ashburn Grove</t>
  </si>
  <si>
    <t>ASHBURTON</t>
  </si>
  <si>
    <t>(03) 9885 9401</t>
  </si>
  <si>
    <t>execofficer@alameinnlc.com.au</t>
  </si>
  <si>
    <t>Cancelled 1/02/2013</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</si>
  <si>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</si>
  <si>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HUME</t>
  </si>
  <si>
    <t>Wodonga City Council</t>
  </si>
  <si>
    <t>Albury Wodonga Community College Limited</t>
  </si>
  <si>
    <t>AlburyWodonga-CC</t>
  </si>
  <si>
    <t>Mr</t>
  </si>
  <si>
    <t>Rodney</t>
  </si>
  <si>
    <t>Wangman</t>
  </si>
  <si>
    <t>63 High Street</t>
  </si>
  <si>
    <t>WODONGA</t>
  </si>
  <si>
    <t>(02) 6043 8200
0417 253 801</t>
  </si>
  <si>
    <t>ceo@awcc.edu.au</t>
  </si>
  <si>
    <t>Independent secondary school registered with VRQA: must comply with VRQA Guidelines for Bushfire Preparedness: https://www.vrqa.vic.gov.au/Documents/bushfireguidelines.doc    ASQA provides updated coronavirus advice to registered RTOs:   https://www.asqa.gov.au/coronavirus-advice</t>
  </si>
  <si>
    <t>Albury City Council</t>
  </si>
  <si>
    <t>Albury-Wodonga Volunteer Resource Bureau Inc</t>
  </si>
  <si>
    <t>AlburyWodonga-VRB</t>
  </si>
  <si>
    <t>Renee</t>
  </si>
  <si>
    <t>Wilson</t>
  </si>
  <si>
    <t>Training Operations Manager</t>
  </si>
  <si>
    <t>2/432 Townsend Street</t>
  </si>
  <si>
    <t>ALBURY</t>
  </si>
  <si>
    <t>NSW</t>
  </si>
  <si>
    <t>(02) 6021 0990</t>
  </si>
  <si>
    <t>renee@vrb.org.au</t>
  </si>
  <si>
    <t>Commonwealth: settlement services</t>
  </si>
  <si>
    <t>STATEWIDE</t>
  </si>
  <si>
    <t>AMES Australia</t>
  </si>
  <si>
    <t>AMES</t>
  </si>
  <si>
    <t>Catherine</t>
  </si>
  <si>
    <t>Scarth</t>
  </si>
  <si>
    <t>255 Williams Street</t>
  </si>
  <si>
    <t>MELBOURNE</t>
  </si>
  <si>
    <t>(03) 8791 2478
0437 122 086</t>
  </si>
  <si>
    <t>harrisonP@ames.net.au</t>
  </si>
  <si>
    <t>Adult Education Institution. Provides links to VicEmergency website and app on AMES website, and In-language information provided by Victorian Multicultural Commission: https://www.multiculturalcommission.vic.gov.au/fire-safety-language-information-preparation-safety-survival-and-recovery. Emergency Teams trained in development and annual review of Emergency Site Manuals.  ASQA provides updated coronavirus advice to registered RTOs:   https://www.asqa.gov.au/coronavirus-advice</t>
  </si>
  <si>
    <t>SWV</t>
  </si>
  <si>
    <t>BSW</t>
  </si>
  <si>
    <t>Anglesea Community House Inc</t>
  </si>
  <si>
    <t>Anglesea and District Community House Inc</t>
  </si>
  <si>
    <t>AngleseaCH</t>
  </si>
  <si>
    <t>Samantha</t>
  </si>
  <si>
    <t>Gault</t>
  </si>
  <si>
    <t>Chairperson</t>
  </si>
  <si>
    <t>5 McMillan Street</t>
  </si>
  <si>
    <t>ANGLESEA</t>
  </si>
  <si>
    <t>(03) 5263 2116
0437 726 448</t>
  </si>
  <si>
    <t>s.gault@bigpond.com</t>
  </si>
  <si>
    <t>NWM</t>
  </si>
  <si>
    <t>Angliss Neighbourhood House Inc</t>
  </si>
  <si>
    <t>AnglissNH</t>
  </si>
  <si>
    <t>Meg</t>
  </si>
  <si>
    <t>Higgins</t>
  </si>
  <si>
    <t>Coordinator</t>
  </si>
  <si>
    <t>2/11 Vipont Street</t>
  </si>
  <si>
    <t>FOOTSCRAY</t>
  </si>
  <si>
    <t>(03) 9687 9908</t>
  </si>
  <si>
    <t>meg@anglissnh.net.au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</si>
  <si>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</si>
  <si>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Arrabri Community House Inc</t>
  </si>
  <si>
    <t>ArrabriCH</t>
  </si>
  <si>
    <t xml:space="preserve">Sharon </t>
  </si>
  <si>
    <t>Cosgriff</t>
  </si>
  <si>
    <t>42 Allambanan Drive</t>
  </si>
  <si>
    <t>BAYSWATER</t>
  </si>
  <si>
    <t>(03) 9294 7531</t>
  </si>
  <si>
    <t>manager@arrabri.org</t>
  </si>
  <si>
    <t>SEV</t>
  </si>
  <si>
    <t>GIPP</t>
  </si>
  <si>
    <t>Art Resource Collective Inc</t>
  </si>
  <si>
    <t>Art RC</t>
  </si>
  <si>
    <t>Sharon</t>
  </si>
  <si>
    <t>Anderson</t>
  </si>
  <si>
    <t>Director</t>
  </si>
  <si>
    <t>19-23 Main Street</t>
  </si>
  <si>
    <t>YINNAR</t>
  </si>
  <si>
    <t>(03) 5163 1310</t>
  </si>
  <si>
    <t>arcyinnar@speedweb.com.au</t>
  </si>
  <si>
    <t>Australian Croatian Community Services Inc</t>
  </si>
  <si>
    <t>Aust-Croatian</t>
  </si>
  <si>
    <t>Franci</t>
  </si>
  <si>
    <t>Buljat</t>
  </si>
  <si>
    <t>Ground Floor, 4-8 Parker Street</t>
  </si>
  <si>
    <t>(03) 9689 5811</t>
  </si>
  <si>
    <t>francib@accs.asn.au</t>
  </si>
  <si>
    <t>DHHS HACC: required to comply with DHHS Emergency Management Policy: https://providers.dhhs.vic.gov.au/health-and-human-services-sector-emergency-management-policy.  Commonwealth Home Support Program: Dept of Health.</t>
  </si>
  <si>
    <t>Australian Multicultural Community Services Inc</t>
  </si>
  <si>
    <t>AMCS</t>
  </si>
  <si>
    <t>Elizabeth</t>
  </si>
  <si>
    <t>Drozd</t>
  </si>
  <si>
    <t xml:space="preserve">Suite 111, Level 1, 44-56 Hampstead Road </t>
  </si>
  <si>
    <t>MAIDSTONE</t>
  </si>
  <si>
    <t>(03) 9689 9170</t>
  </si>
  <si>
    <t>elizabethd@amcservices.org.au</t>
  </si>
  <si>
    <t>Cancelled 30/04/2015</t>
  </si>
  <si>
    <r>
      <t xml:space="preserve">DJPR Jobs Victoria (JVEN) </t>
    </r>
    <r>
      <rPr>
        <sz val="11"/>
        <rFont val="Calibri"/>
        <family val="2"/>
        <scheme val="minor"/>
      </rPr>
      <t>Commonwealth Home Support Program: Dept of Health.</t>
    </r>
  </si>
  <si>
    <t>Australian Romanian Community Welfare, Health and Services Association of Victoria Inc</t>
  </si>
  <si>
    <t>Aust-Romanian</t>
  </si>
  <si>
    <t xml:space="preserve">Augustin </t>
  </si>
  <si>
    <t>Luchlan</t>
  </si>
  <si>
    <t>President</t>
  </si>
  <si>
    <t>55 Melrose Street</t>
  </si>
  <si>
    <t>NORTH MELBOURNE</t>
  </si>
  <si>
    <t>(03) 9348 9066</t>
  </si>
  <si>
    <t>arc@ausromwelfare.net.au</t>
  </si>
  <si>
    <t>Expired 7/06/2004</t>
  </si>
  <si>
    <t>Commonwealth Home Support Program: Dept of Health.</t>
  </si>
  <si>
    <t>Australian Vietnamese Women's Association Inc</t>
  </si>
  <si>
    <t>Aust-Vietnamese</t>
  </si>
  <si>
    <t xml:space="preserve">Mr </t>
  </si>
  <si>
    <t>Phong</t>
  </si>
  <si>
    <t>Ngo</t>
  </si>
  <si>
    <t xml:space="preserve">Training Coordinator 
</t>
  </si>
  <si>
    <t>30-32 Lennox Street</t>
  </si>
  <si>
    <t>RICHMOND NORTH</t>
  </si>
  <si>
    <t>(03) 9396 1922
0403 406 341</t>
  </si>
  <si>
    <t>phuong.ngo@avwa.org.au</t>
  </si>
  <si>
    <t>Commonwealth Home Support Program: Dept of Health.    ASQA provides updated coronavirus advice to registered RTOs: https://www.asqa.gov.au/coronavirus-advice</t>
  </si>
  <si>
    <t>Avenue Neighbourhood House At Eley Inc.</t>
  </si>
  <si>
    <t>Avenue-Eley</t>
  </si>
  <si>
    <t>Melinda</t>
  </si>
  <si>
    <t>Brown</t>
  </si>
  <si>
    <t>87 Eley Road</t>
  </si>
  <si>
    <t>BLACKBURN SOUTH</t>
  </si>
  <si>
    <t>(03) 9808 2000</t>
  </si>
  <si>
    <t xml:space="preserve">melinda.brown@theavenue.org.au </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</si>
  <si>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</si>
  <si>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GRA</t>
  </si>
  <si>
    <t>Ballan &amp; District Community House and Adult Education Centre Inc</t>
  </si>
  <si>
    <t>BallanCH</t>
  </si>
  <si>
    <t xml:space="preserve">Lyn </t>
  </si>
  <si>
    <t>Plummer</t>
  </si>
  <si>
    <t>143 Inglis Street</t>
  </si>
  <si>
    <t>BALLAN</t>
  </si>
  <si>
    <t>(03) 5368 1934</t>
  </si>
  <si>
    <t>manager@bchvic.org.au</t>
  </si>
  <si>
    <t>Ballarat Neighbourhood Centre Inc</t>
  </si>
  <si>
    <t>Ballarat-NC</t>
  </si>
  <si>
    <t>Vicki</t>
  </si>
  <si>
    <t>Coltman</t>
  </si>
  <si>
    <t>Executive Officer</t>
  </si>
  <si>
    <t>Tuppen Drive</t>
  </si>
  <si>
    <t>SEBASTOPOL</t>
  </si>
  <si>
    <t>(03) 5329 3273
0409 023 373</t>
  </si>
  <si>
    <t>manager@ballaratnc.org.au</t>
  </si>
  <si>
    <t>Banksia Gardens Association Incorporated</t>
  </si>
  <si>
    <t>Banksia-GCS</t>
  </si>
  <si>
    <t xml:space="preserve">Ms </t>
  </si>
  <si>
    <t>Gina</t>
  </si>
  <si>
    <t>Dougall</t>
  </si>
  <si>
    <t>Centre Manager</t>
  </si>
  <si>
    <t>71-81 Pearcedale Parade</t>
  </si>
  <si>
    <t>BROADMEADOWS</t>
  </si>
  <si>
    <t>(03) 9309 8531
0437 244 448</t>
  </si>
  <si>
    <t>gina.d@banksiagardens.org.au
jaime.d@banksiagardens.org.au</t>
  </si>
  <si>
    <t>Expired 31/08/2003</t>
  </si>
  <si>
    <t>Bass Coast Adult Education Centre Inc</t>
  </si>
  <si>
    <t>BassCoast</t>
  </si>
  <si>
    <t>Deb</t>
  </si>
  <si>
    <t>Watson</t>
  </si>
  <si>
    <t>239-269 White Road</t>
  </si>
  <si>
    <t>WONTHAGGI</t>
  </si>
  <si>
    <t>(03) 5672 3115</t>
  </si>
  <si>
    <t>manager@bcal.vic.edu.au</t>
  </si>
  <si>
    <r>
      <t>Y</t>
    </r>
    <r>
      <rPr>
        <sz val="10"/>
        <rFont val="Arial"/>
        <family val="2"/>
      </rPr>
      <t>es</t>
    </r>
  </si>
  <si>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</si>
  <si>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Beaufort Community House and Learning Centre Inc</t>
  </si>
  <si>
    <t>Beaufort-CH</t>
  </si>
  <si>
    <t xml:space="preserve">Pauline </t>
  </si>
  <si>
    <t>Ball</t>
  </si>
  <si>
    <t>72 Neill Street</t>
  </si>
  <si>
    <t>BEAUFORT</t>
  </si>
  <si>
    <t>(03) 5349 1184</t>
  </si>
  <si>
    <t>bchlc@netconnect.com.au</t>
  </si>
  <si>
    <t>Expired 12/02/2007</t>
  </si>
  <si>
    <t>Belgium Avenue Neighbourhood House Inc</t>
  </si>
  <si>
    <t>BelgiumAve</t>
  </si>
  <si>
    <t>Sue</t>
  </si>
  <si>
    <t>Kent</t>
  </si>
  <si>
    <t>9 Belgium Avenue</t>
  </si>
  <si>
    <t>RICHMOND</t>
  </si>
  <si>
    <t>(03) 9428 1676</t>
  </si>
  <si>
    <t>coordinator@banh.org.au
banh2@internode.on.net</t>
  </si>
  <si>
    <t>Bellarine Living and Learning Centre Inc</t>
  </si>
  <si>
    <t>BellarineLLC</t>
  </si>
  <si>
    <t>Karen</t>
  </si>
  <si>
    <t>Williams</t>
  </si>
  <si>
    <t>20 Worden Court</t>
  </si>
  <si>
    <t>WHITTINGTON</t>
  </si>
  <si>
    <t>(03) 5248 1926</t>
  </si>
  <si>
    <t>manager@bllc.org.au</t>
  </si>
  <si>
    <t>Bellarine Training and Community Hub Incorporated</t>
  </si>
  <si>
    <t>BTACH</t>
  </si>
  <si>
    <t>BellarineTCH</t>
  </si>
  <si>
    <t>Nicki</t>
  </si>
  <si>
    <t>Dunne</t>
  </si>
  <si>
    <t>1 John Dory Drive</t>
  </si>
  <si>
    <t>OCEAN GROVE</t>
  </si>
  <si>
    <t>(03) 5255 4294</t>
  </si>
  <si>
    <t>nicki@btach.com.au</t>
  </si>
  <si>
    <t>5 Years</t>
  </si>
  <si>
    <t>SMR</t>
  </si>
  <si>
    <t>Belvedere Community Centre Inc</t>
  </si>
  <si>
    <t>Belvedere-CC</t>
  </si>
  <si>
    <t>Meredith</t>
  </si>
  <si>
    <t>McKenzie</t>
  </si>
  <si>
    <t xml:space="preserve">Manager </t>
  </si>
  <si>
    <t>36R Belvedere Road</t>
  </si>
  <si>
    <t>SEAFORD</t>
  </si>
  <si>
    <t>(03) 9776 8922</t>
  </si>
  <si>
    <t>centre_manager@belvedere.org.au</t>
  </si>
  <si>
    <t>Bendigo Neighbourhood Hub Inc.</t>
  </si>
  <si>
    <t>BendigoNH</t>
  </si>
  <si>
    <t>Angelique</t>
  </si>
  <si>
    <t>Whitehouse</t>
  </si>
  <si>
    <t>155 Crook Street</t>
  </si>
  <si>
    <t>STRATHDALE</t>
  </si>
  <si>
    <t>(03) 5441 2515
0435 266 337</t>
  </si>
  <si>
    <t>co-ordinator@bnh.net.au</t>
  </si>
  <si>
    <t>Berry Street Victoria Incorporated</t>
  </si>
  <si>
    <t>Berry-St</t>
  </si>
  <si>
    <t>Jenny</t>
  </si>
  <si>
    <t>McNaughton</t>
  </si>
  <si>
    <t>Executive Director</t>
  </si>
  <si>
    <t>1 Salisbury Street</t>
  </si>
  <si>
    <t>(03) 9429 9266</t>
  </si>
  <si>
    <t>jmcnaughton@berrystreet.org.au</t>
  </si>
  <si>
    <t>Early childhood services: foster, kinship and residential care services. Independent secondary school. DHHS: Disability, Homelessness,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</si>
  <si>
    <t>Yarriambiack Shire Council</t>
  </si>
  <si>
    <t>Beulah Historical, Learning and Progress Association Inc</t>
  </si>
  <si>
    <t>Beulah</t>
  </si>
  <si>
    <t xml:space="preserve">Helen </t>
  </si>
  <si>
    <t>Dillon</t>
  </si>
  <si>
    <t>77 Phillips Street</t>
  </si>
  <si>
    <t>BEULAH</t>
  </si>
  <si>
    <t>(03) 5390 2200
0438 895 805</t>
  </si>
  <si>
    <t>helenbeulahbic@gmail.com</t>
  </si>
  <si>
    <t>ACFE only</t>
  </si>
  <si>
    <t>Birallee Park Neighbourhood House Inc</t>
  </si>
  <si>
    <t>Birallee-Park</t>
  </si>
  <si>
    <t xml:space="preserve">Amanda </t>
  </si>
  <si>
    <t>Skrypezak</t>
  </si>
  <si>
    <t>39 Emerald Avenue</t>
  </si>
  <si>
    <t>WEST WODONGA</t>
  </si>
  <si>
    <t>(02) 6059 2590
0421 511 639</t>
  </si>
  <si>
    <t>admin@birhouse.com.au</t>
  </si>
  <si>
    <t>Bnym Aboriginal Corporation</t>
  </si>
  <si>
    <t>Bnym</t>
  </si>
  <si>
    <t>Sam</t>
  </si>
  <si>
    <t>Walker-Wilson</t>
  </si>
  <si>
    <t>41 Tarwin Street</t>
  </si>
  <si>
    <t>MORWELL</t>
  </si>
  <si>
    <t>(03) 5133 0325</t>
  </si>
  <si>
    <t>bnymid@aussiebb.com.au</t>
  </si>
  <si>
    <t>3 years</t>
  </si>
  <si>
    <t>Boort Resource And Information Centre Inc</t>
  </si>
  <si>
    <t>Boort-RIC</t>
  </si>
  <si>
    <t>Anne</t>
  </si>
  <si>
    <t>Canfield</t>
  </si>
  <si>
    <t>119-121 Godfrey Street</t>
  </si>
  <si>
    <t>BOORT</t>
  </si>
  <si>
    <t>(03) 5455 2716</t>
  </si>
  <si>
    <t>bric.boort@bigpond.com</t>
  </si>
  <si>
    <t>BRACE Education Training &amp; Employment Limited</t>
  </si>
  <si>
    <t>BRACE</t>
  </si>
  <si>
    <t>Sandra</t>
  </si>
  <si>
    <t>Gallagher</t>
  </si>
  <si>
    <t>Regional Training Manager</t>
  </si>
  <si>
    <t>204-206 Windermere Street</t>
  </si>
  <si>
    <t>SOUTH BALLARAT</t>
  </si>
  <si>
    <t>(03) 4333 0101
0436 481 356</t>
  </si>
  <si>
    <t>Sandra.Gallagher@brace.com.au</t>
  </si>
  <si>
    <t xml:space="preserve">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Disability Employment Services, Skills for Education and Employment. Jobactive. ASQA provides updated coronavirus advice to registered RTOs:   https://www.asqa.gov.au/coronavirus-advice </t>
  </si>
  <si>
    <t>Brotherhood of St Laurence</t>
  </si>
  <si>
    <t>BsL</t>
  </si>
  <si>
    <t xml:space="preserve">Melinda </t>
  </si>
  <si>
    <t>Moore</t>
  </si>
  <si>
    <t>General Manager</t>
  </si>
  <si>
    <t>67 Brunswick Street</t>
  </si>
  <si>
    <t>FITZROY</t>
  </si>
  <si>
    <t>(03) 9288 9947
0490 124 796</t>
  </si>
  <si>
    <t>melinda.moore@bsl.org.au</t>
  </si>
  <si>
    <t>Cancelled 20/12/2019</t>
  </si>
  <si>
    <t xml:space="preserve">Early childhood services.  DHHS: Disability services.; HACC; Child Protection and Family Services; Youth Forum. Aged care provider.  DJPR: Jobs Victoria (JVEN).Work and Learning Centres. </t>
  </si>
  <si>
    <t>Changed TOID Number (113) April 2020 due to change in RTO status.</t>
  </si>
  <si>
    <t>Brunswick Neighbourhood House Co-Operative Limited</t>
  </si>
  <si>
    <t>Brunswick-NH</t>
  </si>
  <si>
    <t>Nelly</t>
  </si>
  <si>
    <t>Cabala</t>
  </si>
  <si>
    <t>18 Garden Street</t>
  </si>
  <si>
    <t>BRUNSWICK</t>
  </si>
  <si>
    <t>(03) 9386 9418</t>
  </si>
  <si>
    <t>nelly@bnhc.vic.edu.au</t>
  </si>
  <si>
    <t>Cancelled 12/10/2012</t>
  </si>
  <si>
    <t>Bubup Wilam For Early Learning Inc</t>
  </si>
  <si>
    <t>Bubup-Wilam</t>
  </si>
  <si>
    <t>Lisa</t>
  </si>
  <si>
    <t>Thorpe</t>
  </si>
  <si>
    <t>76 Main Street</t>
  </si>
  <si>
    <t>THOMASTOWN</t>
  </si>
  <si>
    <t>(03) 8459 4800
0407 138 924</t>
  </si>
  <si>
    <t>admin@bubupwilam.org.au</t>
  </si>
  <si>
    <t>Early childhood services provider</t>
  </si>
  <si>
    <t>Buchan District Outreach Inc</t>
  </si>
  <si>
    <t>Buchan DO</t>
  </si>
  <si>
    <t>Evelyn</t>
  </si>
  <si>
    <t>Schmidt</t>
  </si>
  <si>
    <t>6 Centre Road</t>
  </si>
  <si>
    <t>BUCHAN</t>
  </si>
  <si>
    <t>(03) 5155 9216</t>
  </si>
  <si>
    <t>buchanbnh@bigpond.com</t>
  </si>
  <si>
    <t xml:space="preserve">In 2019/20 bushfires, provided emergency accommodation.  Neighbourhood House: required to comply with DHHS Emergency Management Policy: https://providers.dhhs.vic.gov.au/health-and-human-services-sector-emergency-management-policy   </t>
  </si>
  <si>
    <t>Carlton Neighbourhood Learning Centre Inc</t>
  </si>
  <si>
    <t>Carlton-NLC</t>
  </si>
  <si>
    <t>Linda</t>
  </si>
  <si>
    <t>Perugini</t>
  </si>
  <si>
    <t>20 Princes Street</t>
  </si>
  <si>
    <t>NORTH CARLTON</t>
  </si>
  <si>
    <t>(03) 9347 2739
0401 765 415</t>
  </si>
  <si>
    <t>linda@cnlc.org.au
sarahd@cnlc.org.au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</si>
  <si>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</si>
  <si>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Carringbush Adult Education Inc</t>
  </si>
  <si>
    <t>Carringbush</t>
  </si>
  <si>
    <t>Margaret</t>
  </si>
  <si>
    <t>Corrigan</t>
  </si>
  <si>
    <t>415-417 Church Street</t>
  </si>
  <si>
    <t>(03) 9421 2392
0433 766 969</t>
  </si>
  <si>
    <t>margaret.corrigan@carringbush.org.au</t>
  </si>
  <si>
    <t>Commonwealth: AMEP, SEE, DET. ASQA provides updated coronavirus advice to registered RTOs:   https://www.asqa.gov.au/coronavirus-advice</t>
  </si>
  <si>
    <t>Mount Alexander Shire Council</t>
  </si>
  <si>
    <t>Castlemaine Community House Inc</t>
  </si>
  <si>
    <t>Castlemaine-CH</t>
  </si>
  <si>
    <t>Martyn</t>
  </si>
  <si>
    <t>Shaddick</t>
  </si>
  <si>
    <t>32 Templeton Street</t>
  </si>
  <si>
    <t>CASTLEMAINE</t>
  </si>
  <si>
    <t>(03) 5472 4842</t>
  </si>
  <si>
    <t>manager@cch.org.au</t>
  </si>
  <si>
    <t>Central Highlands Group Training Inc</t>
  </si>
  <si>
    <t>Ballarat Group Training</t>
  </si>
  <si>
    <t>CHGT-Ballarat</t>
  </si>
  <si>
    <t>Graham</t>
  </si>
  <si>
    <t>McMahon</t>
  </si>
  <si>
    <t>25-39 Barkly Street</t>
  </si>
  <si>
    <t>BALLARAT</t>
  </si>
  <si>
    <t>(03) 5333 8600</t>
  </si>
  <si>
    <t>ceo@bgt.org.au</t>
  </si>
  <si>
    <t xml:space="preserve"> DHHS: Child Protection &amp; Family Services. Group Training, Industry Skills Centre (DET). ASQA provides updated coronavirus advice to registered RTOs:   https://www.asqa.gov.au/coronavirus-advice</t>
  </si>
  <si>
    <t>Central Ringwood Community Centre Inc</t>
  </si>
  <si>
    <t>Ringwood-CC</t>
  </si>
  <si>
    <t>Collopy</t>
  </si>
  <si>
    <t>Bedford Park, Rosewarne Lane
(via Bedford Road)</t>
  </si>
  <si>
    <t>RINGWOOD</t>
  </si>
  <si>
    <t>(03) 9870 2602
0419 876 005</t>
  </si>
  <si>
    <t>manager@crccinc.org.au</t>
  </si>
  <si>
    <t>Expired 21/02/2004</t>
  </si>
  <si>
    <t>Centre for Adult Education</t>
  </si>
  <si>
    <t xml:space="preserve">CAE </t>
  </si>
  <si>
    <t>Angela</t>
  </si>
  <si>
    <t>Hoare-Lippmann</t>
  </si>
  <si>
    <t>Executive Manager</t>
  </si>
  <si>
    <t>253 Flinders Lane</t>
  </si>
  <si>
    <t>(03) 8892 1798</t>
  </si>
  <si>
    <t>a.lippmann@boxhill.edu.au</t>
  </si>
  <si>
    <t>Box Hill Institute emergency management plan.  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t>
  </si>
  <si>
    <t>Centre for Participation Inc</t>
  </si>
  <si>
    <t>Centre-for- Participation</t>
  </si>
  <si>
    <t>Julie</t>
  </si>
  <si>
    <t>Pettett</t>
  </si>
  <si>
    <t>39 Urquhart Street</t>
  </si>
  <si>
    <t>HORSHAM</t>
  </si>
  <si>
    <t>(03) 5382 5607
0403 505 702</t>
  </si>
  <si>
    <t>julie@centreforparticipation.org.au</t>
  </si>
  <si>
    <t>Commonwealth: aged care</t>
  </si>
  <si>
    <t>CERES Inc</t>
  </si>
  <si>
    <t xml:space="preserve">CERES </t>
  </si>
  <si>
    <t>Lorna</t>
  </si>
  <si>
    <t>Pettifer</t>
  </si>
  <si>
    <t>Training Manager</t>
  </si>
  <si>
    <t>8-10 Lee Street</t>
  </si>
  <si>
    <t>BRUNSWICK EAST</t>
  </si>
  <si>
    <t>(03) 9389 0123</t>
  </si>
  <si>
    <t>lorna@ceres.org.au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</si>
  <si>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</si>
  <si>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Cheltenham Community Centre Inc.</t>
  </si>
  <si>
    <t>CheltenhamCC</t>
  </si>
  <si>
    <t>Arna</t>
  </si>
  <si>
    <t>O'Connell</t>
  </si>
  <si>
    <t xml:space="preserve">RTO Manager    </t>
  </si>
  <si>
    <t>8 Chesterville Road</t>
  </si>
  <si>
    <t>CHELTENHAM</t>
  </si>
  <si>
    <t>(03) 9583 0095</t>
  </si>
  <si>
    <t>manager@chelt.com.au</t>
  </si>
  <si>
    <t>Child and Family Care Network Inc</t>
  </si>
  <si>
    <t>bestchance Training</t>
  </si>
  <si>
    <t>bestchance</t>
  </si>
  <si>
    <t>David</t>
  </si>
  <si>
    <t>Greenwood</t>
  </si>
  <si>
    <t>General Manager, Education and Training</t>
  </si>
  <si>
    <t>583 Ferntree Gully Road</t>
  </si>
  <si>
    <t>GLEN WAVERLEY</t>
  </si>
  <si>
    <t>(03) 8562 5195
0428 605 455</t>
  </si>
  <si>
    <t>dgreenwood@bestchance.org.au</t>
  </si>
  <si>
    <t xml:space="preserve">Early childhood provider: kindergarten and childcare.DET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  </t>
  </si>
  <si>
    <t>Christie Centre Inc</t>
  </si>
  <si>
    <t>Christie</t>
  </si>
  <si>
    <t>Florence</t>
  </si>
  <si>
    <t>Davidson</t>
  </si>
  <si>
    <t>115-117 Twelfth Street</t>
  </si>
  <si>
    <t>MILDURA</t>
  </si>
  <si>
    <t>(03) 5023 2761</t>
  </si>
  <si>
    <t>fdavidson@christiecentre.com.au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</si>
  <si>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</si>
  <si>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Churchill Neighbourhood Centre Inc</t>
  </si>
  <si>
    <t>Churchill-NC</t>
  </si>
  <si>
    <t>Abigail</t>
  </si>
  <si>
    <t>Northways Road &amp; McDonald Way</t>
  </si>
  <si>
    <t>CHURCHILL</t>
  </si>
  <si>
    <t>(03) 5120 3850</t>
  </si>
  <si>
    <t>info@churchill.org.au</t>
  </si>
  <si>
    <t>Expired 31/12/2003</t>
  </si>
  <si>
    <t>CIRE Services Incorporated</t>
  </si>
  <si>
    <t>CIRE</t>
  </si>
  <si>
    <t>Gus</t>
  </si>
  <si>
    <t>Seremetis</t>
  </si>
  <si>
    <t>2463 Warburton Highway</t>
  </si>
  <si>
    <t>YARRA JUNCTION</t>
  </si>
  <si>
    <t>03 5967 1776</t>
  </si>
  <si>
    <t>gusseremetis@cire.org.au</t>
  </si>
  <si>
    <t>Independent secondary school registered with VRQA: must comply with VRQA Guidelines for Bushfire Preparedness: https://www.vrqa.vic.gov.au/Documents/bushfireguidelines.doc                     ASQA provides updated coronavirus advice to registered RTOs: https://www.asqa.gov.au/coronavirus-advice</t>
  </si>
  <si>
    <t>Clota Cottage Neighbourhood House Inc</t>
  </si>
  <si>
    <t>Clota-Cottage</t>
  </si>
  <si>
    <t>Dunn</t>
  </si>
  <si>
    <t>31 Clota Avenue</t>
  </si>
  <si>
    <t>BOX HILL</t>
  </si>
  <si>
    <t>(03) 9899 0062
0431 924 707</t>
  </si>
  <si>
    <t>manager@clotacottage.org.au</t>
  </si>
  <si>
    <t>Cancelled 20/03/2012</t>
  </si>
  <si>
    <t>Cloverdale Community Centre Inc</t>
  </si>
  <si>
    <t>Work Education &amp; Resource Exchange Inc</t>
  </si>
  <si>
    <t>CloverdaleCC</t>
  </si>
  <si>
    <t>Bonner</t>
  </si>
  <si>
    <t>167-169 Purnell Road</t>
  </si>
  <si>
    <t>CORIO</t>
  </si>
  <si>
    <t>(03) 5275 4415</t>
  </si>
  <si>
    <t>manager@cloverdalecommunitycentre.org.au</t>
  </si>
  <si>
    <t>Moira Shire Council</t>
  </si>
  <si>
    <t>Cobram Community House Inc</t>
  </si>
  <si>
    <t>CobramCH</t>
  </si>
  <si>
    <t>Mrs</t>
  </si>
  <si>
    <t>Sally</t>
  </si>
  <si>
    <t>Bate</t>
  </si>
  <si>
    <t>43-45 Punt Road</t>
  </si>
  <si>
    <t>COBRAM</t>
  </si>
  <si>
    <t>(03) 5872 2224
0408 742 786</t>
  </si>
  <si>
    <t>sbate@cch.vic.edu.au</t>
  </si>
  <si>
    <t>Cohuna Neighbourhood House Incorporated</t>
  </si>
  <si>
    <t>CohunaNH</t>
  </si>
  <si>
    <t>Tanya</t>
  </si>
  <si>
    <t>Black</t>
  </si>
  <si>
    <t>29 Market Street</t>
  </si>
  <si>
    <t>COHUNA</t>
  </si>
  <si>
    <t>(03) 5456 4666
0428 487 823</t>
  </si>
  <si>
    <t>nhcohuna@bigpond.com</t>
  </si>
  <si>
    <t>No BGS</t>
  </si>
  <si>
    <t>Comm Unity Plus Services Ltd</t>
  </si>
  <si>
    <t>CU-Plus</t>
  </si>
  <si>
    <t>Dr</t>
  </si>
  <si>
    <t>George</t>
  </si>
  <si>
    <t>Giuliani</t>
  </si>
  <si>
    <t>Level 1, 358 Main Road West</t>
  </si>
  <si>
    <t>ST ALBANS</t>
  </si>
  <si>
    <t>(03) 7379 0123
0436 925 685</t>
  </si>
  <si>
    <t>ceo@comm-unityplus.org.au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</si>
  <si>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</si>
  <si>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Community College Gippsland Limited</t>
  </si>
  <si>
    <t>CC-Gippsland</t>
  </si>
  <si>
    <t>Geals</t>
  </si>
  <si>
    <t>71 Korumburra-Warragul Road</t>
  </si>
  <si>
    <t>WARRAGUL</t>
  </si>
  <si>
    <t>(03) 5622 6000</t>
  </si>
  <si>
    <t>sue.geals@ccg.asn.au</t>
  </si>
  <si>
    <t>Independent secondary school registered with VRQA: must comply with VRQA Guidelines for Bushfire Preparedness: https://www.vrqa.vic.gov.au/Documents/bushfireguidelines.doc                                ASQA provides updated coronavirus advice to registered RTOs: https://www.asqa.gov.au/coronavirus-advice</t>
  </si>
  <si>
    <t>Colac Otway Shire Council</t>
  </si>
  <si>
    <t>Community Hub Inc</t>
  </si>
  <si>
    <t>Comm-Hub</t>
  </si>
  <si>
    <t>Janet</t>
  </si>
  <si>
    <t>Healey</t>
  </si>
  <si>
    <t>Treasurer</t>
  </si>
  <si>
    <t>34 Connor Street</t>
  </si>
  <si>
    <t>COLAC</t>
  </si>
  <si>
    <t>(03) 5231 2822
0409 017 988</t>
  </si>
  <si>
    <t>executive@communityhubinc.org.au</t>
  </si>
  <si>
    <t xml:space="preserve">DHHS: Aged care services: required to comply with DHHS Emergency Management Policy: https://providers.dhhs.vic.gov.au/health-and-human-services-sector-emergency-management-policy   </t>
  </si>
  <si>
    <t>Concern Australia Welfare Inc</t>
  </si>
  <si>
    <t>Concern</t>
  </si>
  <si>
    <t>Michelle</t>
  </si>
  <si>
    <t>Crawford</t>
  </si>
  <si>
    <t>8 Scotland Street</t>
  </si>
  <si>
    <t>BRAYBROOK</t>
  </si>
  <si>
    <t>(03) 9470 2972</t>
  </si>
  <si>
    <t>michelle.crawford@concernaustralia.org.au
geoff.manton@concernaustralia.org.au</t>
  </si>
  <si>
    <t>DHHS and DoJ: housing assistance, required to comply with DHHS Emergency Management Policy: https://providers.dhhs.vic.gov.au/health-and-human-services-sector-emergency-management-policy   ASQA provides updated coronavirus advice to registered RTOs: https://www.asqa.gov.au/coronavirus-advice</t>
  </si>
  <si>
    <t>Murrindindi Shire Council</t>
  </si>
  <si>
    <t>Continuing Education and Arts Centre of Alexandra Inc</t>
  </si>
  <si>
    <t>Alexandra Community Hub</t>
  </si>
  <si>
    <t>CEACA</t>
  </si>
  <si>
    <t>Greg</t>
  </si>
  <si>
    <t>Harland</t>
  </si>
  <si>
    <t>Business Manager</t>
  </si>
  <si>
    <t>38 Downey Street</t>
  </si>
  <si>
    <t>ALEXANDRA</t>
  </si>
  <si>
    <t>(03) 5772 1238
0407 310 439</t>
  </si>
  <si>
    <t>coordinator@alexhub.com.au</t>
  </si>
  <si>
    <t xml:space="preserve">2019/20 bushfire: located within State of Disaster declared LGA: not directly impacted but may provide support and/or have impacted staff and students.  ASQA provides updated coronavirus advice to registered RTOs:   https://www.asqa.gov.au/coronavirus-advice   </t>
  </si>
  <si>
    <t>Coonara Community House Inc</t>
  </si>
  <si>
    <t>CoonaraCH</t>
  </si>
  <si>
    <t>Rachel</t>
  </si>
  <si>
    <t>Bremnar</t>
  </si>
  <si>
    <t>22 Willow Road</t>
  </si>
  <si>
    <t>UPPER FERNTREE GULLY</t>
  </si>
  <si>
    <t>(03) 9758 7081
0430 022 729</t>
  </si>
  <si>
    <t>rachel@coonarahouse.org.au</t>
  </si>
  <si>
    <t>Corinella &amp; District Community Centre Inc</t>
  </si>
  <si>
    <t>Corinella</t>
  </si>
  <si>
    <t>Kerri</t>
  </si>
  <si>
    <t>Ritchie</t>
  </si>
  <si>
    <t>48-54 Smythe Street</t>
  </si>
  <si>
    <t>CORINELLA</t>
  </si>
  <si>
    <t>(03) 5678 0777</t>
  </si>
  <si>
    <t>coord@cdcc.asn.au</t>
  </si>
  <si>
    <t>Corryong Neighbourhood House Inc</t>
  </si>
  <si>
    <t>CorryongNH</t>
  </si>
  <si>
    <t>Sara</t>
  </si>
  <si>
    <t>Jenkins</t>
  </si>
  <si>
    <t>39 Hanson Street</t>
  </si>
  <si>
    <t>CORRYONG</t>
  </si>
  <si>
    <t>(02) 6076 2176
0425 796679</t>
  </si>
  <si>
    <t>sara@corryongnc.org</t>
  </si>
  <si>
    <t xml:space="preserve">2019/20 bushfires: CNC re-opened 13/1/20 to provide co-located Centrelink services and bakery. Neighbourhood House: required to comply with DHHS Emergency Management Policy: https://providers.dhhs.vic.gov.au/health-and-human-services-sector-emergency-management-policy   </t>
  </si>
  <si>
    <t>Craigieburn Education and Community Centre Inc</t>
  </si>
  <si>
    <t>CraigieburnECC</t>
  </si>
  <si>
    <t>Rita</t>
  </si>
  <si>
    <t>McMillan</t>
  </si>
  <si>
    <t>20 Selwyn Avenue</t>
  </si>
  <si>
    <t>CRAIGIEBURN</t>
  </si>
  <si>
    <t>(03) 9308 1477</t>
  </si>
  <si>
    <t>manager@craigieburn.org.au</t>
  </si>
  <si>
    <t>Cranbourne Community House Inc</t>
  </si>
  <si>
    <t>Cranbourne-CH</t>
  </si>
  <si>
    <t>Cherie</t>
  </si>
  <si>
    <t>Hamling</t>
  </si>
  <si>
    <t>Vale Park Crescent</t>
  </si>
  <si>
    <t>CRANBOURNE</t>
  </si>
  <si>
    <t>(03) 5996 2941</t>
  </si>
  <si>
    <t>cherie@cranbournecommunityhouse.com</t>
  </si>
  <si>
    <t>Cancelled 27/02/2013</t>
  </si>
  <si>
    <t>Dallas Neighbourhood House Inc</t>
  </si>
  <si>
    <t>DallasNH</t>
  </si>
  <si>
    <t>Suzelle</t>
  </si>
  <si>
    <t>Allet</t>
  </si>
  <si>
    <t>182 Widford Street</t>
  </si>
  <si>
    <t>(03) 9302 2131</t>
  </si>
  <si>
    <t>manager@dallasnh.org.au</t>
  </si>
  <si>
    <t>Cancelled 14/06/2013</t>
  </si>
  <si>
    <t>Dandenong Neighbourhood House Inc</t>
  </si>
  <si>
    <t>DandenongNH</t>
  </si>
  <si>
    <t>Troy</t>
  </si>
  <si>
    <t>Pittaway</t>
  </si>
  <si>
    <t>34 King Street</t>
  </si>
  <si>
    <t>DANDENONG</t>
  </si>
  <si>
    <t>(03) 9792 5298</t>
  </si>
  <si>
    <t>troy.pittaway@dandenongnh.org.au</t>
  </si>
  <si>
    <t>Daylesford Neighbourhood Centre Inc</t>
  </si>
  <si>
    <t>Daylesford-NC</t>
  </si>
  <si>
    <t>Danny</t>
  </si>
  <si>
    <t>Liversidge</t>
  </si>
  <si>
    <t>Acting Manager</t>
  </si>
  <si>
    <t>13 Camp Street</t>
  </si>
  <si>
    <t>DAYLESFORD</t>
  </si>
  <si>
    <t>(03 5348 3569</t>
  </si>
  <si>
    <t>manager@dncentre.org.au</t>
  </si>
  <si>
    <t>Cancelled 31/12/2014</t>
  </si>
  <si>
    <t>Diamond Valley Learning Centre Inc.</t>
  </si>
  <si>
    <t>DiamondValley-LC</t>
  </si>
  <si>
    <t>Veronica</t>
  </si>
  <si>
    <t>Kioria</t>
  </si>
  <si>
    <t>Cnr St Helena &amp; Diamond Creek Roads</t>
  </si>
  <si>
    <t>GREENSBOROUGH</t>
  </si>
  <si>
    <t>(03) 9435 9060</t>
  </si>
  <si>
    <t>veronica.kioria@dvlc.org.au</t>
  </si>
  <si>
    <t>3 Years</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</si>
  <si>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</si>
  <si>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Hold all payments until further notice</t>
  </si>
  <si>
    <t>Dingley Village Neighbourhood Centre Inc</t>
  </si>
  <si>
    <t xml:space="preserve">Dingley </t>
  </si>
  <si>
    <t>Pam</t>
  </si>
  <si>
    <t>Gates</t>
  </si>
  <si>
    <t>31B Marcus Road</t>
  </si>
  <si>
    <t>DINGLEY VILLAGE</t>
  </si>
  <si>
    <t>(03) 9558 1866</t>
  </si>
  <si>
    <t>dvnc@satlink.com.au</t>
  </si>
  <si>
    <t>Cancelled 5/10/2011</t>
  </si>
  <si>
    <t>Melton City Council</t>
  </si>
  <si>
    <t>Djerriwarrh Employment &amp; Education Services Inc</t>
  </si>
  <si>
    <t>Djerriwarrh</t>
  </si>
  <si>
    <t>Trish</t>
  </si>
  <si>
    <t>Heffernan</t>
  </si>
  <si>
    <t>239 Station Road</t>
  </si>
  <si>
    <t>MELTON</t>
  </si>
  <si>
    <t>(03) 8746 1000</t>
  </si>
  <si>
    <t>trishH@djerriwarrh.org</t>
  </si>
  <si>
    <t>Donald Learning Group Inc.</t>
  </si>
  <si>
    <t>Donald-LG</t>
  </si>
  <si>
    <t>Charmaine</t>
  </si>
  <si>
    <t>Delaney</t>
  </si>
  <si>
    <t>31 Woods Street</t>
  </si>
  <si>
    <t>DONALD</t>
  </si>
  <si>
    <t>(03) 5497 1707
0458 971 932</t>
  </si>
  <si>
    <t>donaldlearninggroupinc@iinet.net.au</t>
  </si>
  <si>
    <t>Doveton Neighbourhood Learning Centre Inc</t>
  </si>
  <si>
    <t>Doveton-NLC</t>
  </si>
  <si>
    <t>Paula</t>
  </si>
  <si>
    <t>Correia</t>
  </si>
  <si>
    <t>Oak Avenue</t>
  </si>
  <si>
    <t>DOVETON</t>
  </si>
  <si>
    <t>(03) 9791 1449</t>
  </si>
  <si>
    <t>manager@dovetonnlc.com.au</t>
  </si>
  <si>
    <t>Duke Street Community House Association Inc</t>
  </si>
  <si>
    <t>DukeSt</t>
  </si>
  <si>
    <t>Lana</t>
  </si>
  <si>
    <t>Bedford</t>
  </si>
  <si>
    <t>27 Duke Street</t>
  </si>
  <si>
    <t>SUNSHINE</t>
  </si>
  <si>
    <t>(03) 9311 9973</t>
  </si>
  <si>
    <t>manager@dsch.org.au</t>
  </si>
  <si>
    <t>East End Community House Inc.</t>
  </si>
  <si>
    <t>East-End</t>
  </si>
  <si>
    <t>Jeannyfe</t>
  </si>
  <si>
    <t>Spary</t>
  </si>
  <si>
    <t>8 Dove Place</t>
  </si>
  <si>
    <t>(03) 5022 8497
0447 809 727</t>
  </si>
  <si>
    <t>eastendchm@bigpond.com</t>
  </si>
  <si>
    <t>Echuca Neighbourhood House Inc.</t>
  </si>
  <si>
    <t>EchucaNH</t>
  </si>
  <si>
    <t>Sarah</t>
  </si>
  <si>
    <t>Peake</t>
  </si>
  <si>
    <t>261 High Street</t>
  </si>
  <si>
    <t>ECHUCA</t>
  </si>
  <si>
    <t>(03) 5482 6914</t>
  </si>
  <si>
    <t>info@enh.org.au</t>
  </si>
  <si>
    <t>Elwood-St Kilda Neighbourhood Learning Centre Inc</t>
  </si>
  <si>
    <t>Elwood-St Kilda</t>
  </si>
  <si>
    <t>Simone</t>
  </si>
  <si>
    <t>Jamieson</t>
  </si>
  <si>
    <t>87 Tennyson Street</t>
  </si>
  <si>
    <t>ELWOOD</t>
  </si>
  <si>
    <t>(03) 9531 1954</t>
  </si>
  <si>
    <t>manager@esnlc.com.au</t>
  </si>
  <si>
    <t>Cancelled 26/11/2019</t>
  </si>
  <si>
    <t>Changed TOID Number (3791) April 2020 due to change in RTO status. No BSG</t>
  </si>
  <si>
    <t>Emerald Community House Inc</t>
  </si>
  <si>
    <t>Emerald-CH</t>
  </si>
  <si>
    <t>Mary</t>
  </si>
  <si>
    <t>Farrow</t>
  </si>
  <si>
    <t>Main Road</t>
  </si>
  <si>
    <t>EMERALD</t>
  </si>
  <si>
    <t>(03) 5968 3881</t>
  </si>
  <si>
    <t>emhouse@iinet.net.au</t>
  </si>
  <si>
    <t>Expired 3/10/2003</t>
  </si>
  <si>
    <t>Encompass Community Services Incorporated</t>
  </si>
  <si>
    <t>Encompass</t>
  </si>
  <si>
    <t>Elaine</t>
  </si>
  <si>
    <t>Robb</t>
  </si>
  <si>
    <t>79 Gheringhap Street</t>
  </si>
  <si>
    <t xml:space="preserve">GEELONG </t>
  </si>
  <si>
    <t>(03) 5222 2819</t>
  </si>
  <si>
    <t>elaine@encompass-cs.org.au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</si>
  <si>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</si>
  <si>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Endeavour Hills Neighbourhood Centre Inc</t>
  </si>
  <si>
    <t>EndeavourHills</t>
  </si>
  <si>
    <t>Trudy</t>
  </si>
  <si>
    <t>Buchanan</t>
  </si>
  <si>
    <t>10 Raymond McMahon Boulevard</t>
  </si>
  <si>
    <t>ENDEAVOUR HIILS</t>
  </si>
  <si>
    <t>(03) 9700 3789</t>
  </si>
  <si>
    <t>manager@ehillsnc.org.au</t>
  </si>
  <si>
    <t>Strathbogie Shire Council</t>
  </si>
  <si>
    <t>Euroa Health Inc</t>
  </si>
  <si>
    <t>Euroa</t>
  </si>
  <si>
    <t>Cherree</t>
  </si>
  <si>
    <t>Hunter</t>
  </si>
  <si>
    <t>36 Kennedy Street</t>
  </si>
  <si>
    <t>EUROA</t>
  </si>
  <si>
    <t>(03) 5795 0200
0498 028 187</t>
  </si>
  <si>
    <t>ceo@euroahealth.com.au</t>
  </si>
  <si>
    <t>2019/20 bushfire: located within State of Disaster declared LGA: not directly impacted but may provide support and/or have impacted staff and students</t>
  </si>
  <si>
    <t>Farnham Street Neighbourhood Learning Centre Inc</t>
  </si>
  <si>
    <t>FarnhamSt</t>
  </si>
  <si>
    <t>Cathy</t>
  </si>
  <si>
    <t>Connop</t>
  </si>
  <si>
    <t>Centre Coordinator</t>
  </si>
  <si>
    <t>28-32 Farnham Street</t>
  </si>
  <si>
    <t>FLEMINGTON</t>
  </si>
  <si>
    <t>(03) 9376 9088</t>
  </si>
  <si>
    <t>cathy@fsnlc.net</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</si>
  <si>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</si>
  <si>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Fitzroy Learning Network Inc</t>
  </si>
  <si>
    <t>FitzroyLN</t>
  </si>
  <si>
    <t>Robert</t>
  </si>
  <si>
    <t>Menzies</t>
  </si>
  <si>
    <t>198 Napier Street</t>
  </si>
  <si>
    <t>(03) 9417 2897
0438 344 805</t>
  </si>
  <si>
    <t>robert@fln.org.au</t>
  </si>
  <si>
    <t>Footscray Community Arts Centre Limited</t>
  </si>
  <si>
    <t>FootscrayCAC</t>
  </si>
  <si>
    <t>Robyn</t>
  </si>
  <si>
    <t>Gawenda</t>
  </si>
  <si>
    <t>45 Moreland Street</t>
  </si>
  <si>
    <t>(03) 9362 8807</t>
  </si>
  <si>
    <t>robyn@footscrayarts.com</t>
  </si>
  <si>
    <t>DHHS: Disability services.   ASQA provides updated coronavirus advice to registered RTOs: https://www.asqa.gov.au/coronavirus-advice</t>
  </si>
  <si>
    <t>Foundation 61 Inc.</t>
  </si>
  <si>
    <t>Foundation-61</t>
  </si>
  <si>
    <t>Rob</t>
  </si>
  <si>
    <t>Lytzki</t>
  </si>
  <si>
    <t>Program Director</t>
  </si>
  <si>
    <t>470 Williams Road</t>
  </si>
  <si>
    <t>MOUNT DUNEED</t>
  </si>
  <si>
    <t>(03) 5264 1517
0418 148 962</t>
  </si>
  <si>
    <t>edu@foundation61.org.au</t>
  </si>
  <si>
    <t>Expired 6/09/2019</t>
  </si>
  <si>
    <t xml:space="preserve">Philanthropy: drug and alcohol rehab. </t>
  </si>
  <si>
    <t>Changed TOID Number (45248) April 2020 due to change in RTO status.</t>
  </si>
  <si>
    <t>Frankston North Community Centre Inc.</t>
  </si>
  <si>
    <t>FrankstonCC</t>
  </si>
  <si>
    <t>Phil</t>
  </si>
  <si>
    <t>Cantillon</t>
  </si>
  <si>
    <t>Acting CEO</t>
  </si>
  <si>
    <t>Civic Centre, Davey Street</t>
  </si>
  <si>
    <t>FRANKSTON</t>
  </si>
  <si>
    <t>(03) 9784 1764 </t>
  </si>
  <si>
    <t>allison.clark@frankston.vic.gov.au</t>
  </si>
  <si>
    <t xml:space="preserve">Local Government. Covered by Frankston City Council Municipal Emergency Management Plan </t>
  </si>
  <si>
    <t>Local Government organisation</t>
  </si>
  <si>
    <t>Gateway BEET Inc</t>
  </si>
  <si>
    <t>GatewayBEET</t>
  </si>
  <si>
    <t>Jane</t>
  </si>
  <si>
    <t>Hatcher</t>
  </si>
  <si>
    <t>Community and Program Coordinator</t>
  </si>
  <si>
    <t>75 Lascelles Street</t>
  </si>
  <si>
    <t>HOPETOUN</t>
  </si>
  <si>
    <t>(03) 5083 3309</t>
  </si>
  <si>
    <t>info@gatewaybeet.com.au</t>
  </si>
  <si>
    <t>Expired 30/06/2004</t>
  </si>
  <si>
    <t xml:space="preserve">Centrelink outlet. Yarriambiack Shire Council outlet. </t>
  </si>
  <si>
    <t>Gateway Social Support Options Inc.</t>
  </si>
  <si>
    <t>GatewaySS</t>
  </si>
  <si>
    <t>William</t>
  </si>
  <si>
    <t>Kelly</t>
  </si>
  <si>
    <t>43 Paxton Street</t>
  </si>
  <si>
    <t>SPOTSWOOD</t>
  </si>
  <si>
    <t>(03) 9399 3511</t>
  </si>
  <si>
    <t>williamk@gatewaycommunityservices.org.au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</si>
  <si>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</si>
  <si>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Geelong Ethnic Communities Council Incorporated</t>
  </si>
  <si>
    <t>Diversitat</t>
  </si>
  <si>
    <t>Michael</t>
  </si>
  <si>
    <t>Martinez</t>
  </si>
  <si>
    <t>153 Pakington Street</t>
  </si>
  <si>
    <t>GEELONG WEST</t>
  </si>
  <si>
    <t>(03) 5260 6000</t>
  </si>
  <si>
    <t>michael.martinez@diversitat.org.au</t>
  </si>
  <si>
    <t>Independent secondary school registered with VRQA: must comply with VRQA Guidelines for Bushfire Preparedness: https://www.vrqa.vic.gov.au/Documents/bushfireguidelines.doc                      ASQA provides updated coronavirus advice to registered RTOs: https://www.asqa.gov.au/coronavirus-advice</t>
  </si>
  <si>
    <t>Gippsland Employment Skills Training Inc.</t>
  </si>
  <si>
    <t>GEST</t>
  </si>
  <si>
    <t>Rowley</t>
  </si>
  <si>
    <t>7 Anzac Street</t>
  </si>
  <si>
    <t>MOE</t>
  </si>
  <si>
    <t>(03) 5127 4544
0417 032 836</t>
  </si>
  <si>
    <t>julie@gest.com.au</t>
  </si>
  <si>
    <t>DJPR: Work and Learning Centre.Jobs Victoria (JVEN)  ASQA provides updated coronavirus advice to registered RTOs: https://www.asqa.gov.au/coronavirus-advice</t>
  </si>
  <si>
    <t>Glen Eira Adult Learning Centre Inc</t>
  </si>
  <si>
    <t>GlenEira-ALC</t>
  </si>
  <si>
    <t>Philippa</t>
  </si>
  <si>
    <t>Caris</t>
  </si>
  <si>
    <t>260 Booran Road</t>
  </si>
  <si>
    <t>ORMOND</t>
  </si>
  <si>
    <t>(03) 9578 8996</t>
  </si>
  <si>
    <t>manager@gealc.org.au</t>
  </si>
  <si>
    <t>Glen Park Community Centre Inc</t>
  </si>
  <si>
    <t>GlenPark-CC</t>
  </si>
  <si>
    <t>Heidi</t>
  </si>
  <si>
    <t>Butler-Moore</t>
  </si>
  <si>
    <t>30-48 Glen Park Road</t>
  </si>
  <si>
    <t>(03) 9720 5097</t>
  </si>
  <si>
    <t>heidibutler@glenparkcc.com.au</t>
  </si>
  <si>
    <t>Expired 21/02/2009</t>
  </si>
  <si>
    <t>Glenroy Neighbourhood Learning Centre Inc</t>
  </si>
  <si>
    <t>GlenroyNLC</t>
  </si>
  <si>
    <t>Fitzsimons</t>
  </si>
  <si>
    <t>Interim Manager</t>
  </si>
  <si>
    <t>5B Cromwell Street</t>
  </si>
  <si>
    <t>GLENROY</t>
  </si>
  <si>
    <t>(03) 9304 3910</t>
  </si>
  <si>
    <t>manager@glenlink.vic.edu.au</t>
  </si>
  <si>
    <t>Godfrey Street Community House Inc</t>
  </si>
  <si>
    <t>GodfreySt-CH</t>
  </si>
  <si>
    <t>Helen</t>
  </si>
  <si>
    <t>Howells</t>
  </si>
  <si>
    <t>9 Godfrey Street</t>
  </si>
  <si>
    <t>BENTLEIGH</t>
  </si>
  <si>
    <t>(03) 9557 9037</t>
  </si>
  <si>
    <t>coordinator@godfreystreet.org</t>
  </si>
  <si>
    <t>Central Goldfields Shire Council</t>
  </si>
  <si>
    <t>Goldfields Employment and Learning Centre Inc</t>
  </si>
  <si>
    <t>Goldfields-ELC</t>
  </si>
  <si>
    <t xml:space="preserve">Frances </t>
  </si>
  <si>
    <t>Clarke</t>
  </si>
  <si>
    <t>88-90 Burke Street</t>
  </si>
  <si>
    <t>MARYBOROUGH</t>
  </si>
  <si>
    <t>(03) 5461 3185</t>
  </si>
  <si>
    <t>admin@gelc.org.au</t>
  </si>
  <si>
    <t>Expired 21/05/2018</t>
  </si>
  <si>
    <t xml:space="preserve">Grampians Community Health </t>
  </si>
  <si>
    <t>Grampians-CH</t>
  </si>
  <si>
    <t>Little</t>
  </si>
  <si>
    <t>8-22 Patrick Street</t>
  </si>
  <si>
    <t>STAWELL</t>
  </si>
  <si>
    <t>(03) 5352 1551</t>
  </si>
  <si>
    <t>greg.l@grampianscommunityhealth.org.au</t>
  </si>
  <si>
    <t>Great Ocean Road Health</t>
  </si>
  <si>
    <t>Great-OceanRd</t>
  </si>
  <si>
    <t>Rout</t>
  </si>
  <si>
    <t>Director Community Services</t>
  </si>
  <si>
    <t>75 McLachlan Street</t>
  </si>
  <si>
    <t>APOLLO BAY</t>
  </si>
  <si>
    <t>(03) 5237 8500</t>
  </si>
  <si>
    <t>anne.rout@gorh.vic.gov.au</t>
  </si>
  <si>
    <t xml:space="preserve">DHHS: Health provider:  required to comply with DHHS Emergency Management Policy: https://providers.dhhs.vic.gov.au/health-and-human-services-sector-emergency-management-policy   </t>
  </si>
  <si>
    <t>No BGS due to name change</t>
  </si>
  <si>
    <t>Haddon Community Learning Centre Inc</t>
  </si>
  <si>
    <t>Haddon &amp; District Community House Inc</t>
  </si>
  <si>
    <t>HaddonCLC</t>
  </si>
  <si>
    <t>Joan</t>
  </si>
  <si>
    <t>Coker</t>
  </si>
  <si>
    <t>396 Sago Hill Road</t>
  </si>
  <si>
    <t>HADDON</t>
  </si>
  <si>
    <t>(03) 5342 7050</t>
  </si>
  <si>
    <t>manager@haddonlearning.org.au</t>
  </si>
  <si>
    <t>Hallam Community Learning Centre Inc</t>
  </si>
  <si>
    <t>HallamCLC</t>
  </si>
  <si>
    <t>Tracy</t>
  </si>
  <si>
    <t>Van Vloten</t>
  </si>
  <si>
    <t>56-62 Kays Avenue</t>
  </si>
  <si>
    <t>HALLAM</t>
  </si>
  <si>
    <t>(03) 9703 1688
0417 700 236</t>
  </si>
  <si>
    <t>manager@hallamclc.com.au</t>
  </si>
  <si>
    <t>Expired 12/01/2010</t>
  </si>
  <si>
    <t>Hampton Community Centre Inc</t>
  </si>
  <si>
    <t>HamptonCC</t>
  </si>
  <si>
    <t>Melanie</t>
  </si>
  <si>
    <t>Tighe</t>
  </si>
  <si>
    <t>14-18 Willis Street</t>
  </si>
  <si>
    <t>HAMPTON</t>
  </si>
  <si>
    <t>(03) 9598 2977</t>
  </si>
  <si>
    <t>manager@highett.org.au</t>
  </si>
  <si>
    <t>Hampton Park Care Group Inc</t>
  </si>
  <si>
    <t>HamptonPark</t>
  </si>
  <si>
    <t>Kate</t>
  </si>
  <si>
    <t>Madden</t>
  </si>
  <si>
    <t>16-20 Stuart Avenue</t>
  </si>
  <si>
    <t>HAMPTON PARK</t>
  </si>
  <si>
    <t>(03) 9799 0708</t>
  </si>
  <si>
    <t>office@hamptonparkch.com.au</t>
  </si>
  <si>
    <t>Cancelled 3/04/2014</t>
  </si>
  <si>
    <t>Healesville Living &amp; Learning Centre Inc</t>
  </si>
  <si>
    <t>HealesvilleLLC</t>
  </si>
  <si>
    <t>James</t>
  </si>
  <si>
    <t>McCarthy</t>
  </si>
  <si>
    <t>1 Badger Creek Road</t>
  </si>
  <si>
    <t>HEALESVILLE</t>
  </si>
  <si>
    <t>(03) 5962 5982</t>
  </si>
  <si>
    <t>jmccarthy@hllc.org.au
admin@hllc.org.au</t>
  </si>
  <si>
    <t>Expired 31/12/2019</t>
  </si>
  <si>
    <t>Changed TOID Number (3851) April 2020 due to change in RTO status.  No BGS</t>
  </si>
  <si>
    <t>Wellington Shire Council</t>
  </si>
  <si>
    <t>Heyfield Community Resource Centre Inc</t>
  </si>
  <si>
    <t>Heyfield-CRC</t>
  </si>
  <si>
    <t>Caroline</t>
  </si>
  <si>
    <t>Trevorrow</t>
  </si>
  <si>
    <t>5 George Street</t>
  </si>
  <si>
    <t>HEYFIELD</t>
  </si>
  <si>
    <t>(03) 5148 2100</t>
  </si>
  <si>
    <t>coordinator@heyfield.net</t>
  </si>
  <si>
    <t xml:space="preserve">2019/20 bushfire: located within State of Disaster declared LGA: not directly impacted but may provide support and/or have impacted staff and students. Neighbourhood House: required to comply with DHHS Emergency Management Policy: https://providers.dhhs.vic.gov.au/health-and-human-services-sector-emergency-management-policy   </t>
  </si>
  <si>
    <t>Holden Street Neighbourhood House Inc</t>
  </si>
  <si>
    <t>HoldenSt-NH</t>
  </si>
  <si>
    <t>Jacinta</t>
  </si>
  <si>
    <t>McManamon</t>
  </si>
  <si>
    <t>128 Holden Street</t>
  </si>
  <si>
    <t>NORTH FITZROY</t>
  </si>
  <si>
    <t>(03) 9489 9929</t>
  </si>
  <si>
    <t>manager@holdenstreet.org.au</t>
  </si>
  <si>
    <t>Expired 7/06/2010</t>
  </si>
  <si>
    <t>Horsham Community House Inc</t>
  </si>
  <si>
    <t>HorshamCH</t>
  </si>
  <si>
    <t>Kathy</t>
  </si>
  <si>
    <t>Pilmore</t>
  </si>
  <si>
    <t>13 Robin Street</t>
  </si>
  <si>
    <t xml:space="preserve">(03) 5382 5352
0423 241 714 </t>
  </si>
  <si>
    <t>info@horshamcommunityhouse.org</t>
  </si>
  <si>
    <t>The Homestead Community Centre</t>
  </si>
  <si>
    <t>HumeCC</t>
  </si>
  <si>
    <t xml:space="preserve">Maria </t>
  </si>
  <si>
    <t>Loriente</t>
  </si>
  <si>
    <t>1079 Pascoe Vale Road</t>
  </si>
  <si>
    <t>(03) 9205 2760</t>
  </si>
  <si>
    <t>marial@hume.vic.gov.au</t>
  </si>
  <si>
    <t>Local Government. Covered by Hume City Council Municipal Emergency Management Plan 2020 - 2023.pdf</t>
  </si>
  <si>
    <t>Inclusion Melbourne Inc</t>
  </si>
  <si>
    <t>Inclusion</t>
  </si>
  <si>
    <t>Andrew</t>
  </si>
  <si>
    <t>67 Sutherland Road</t>
  </si>
  <si>
    <t>ARMADALE</t>
  </si>
  <si>
    <t>(03) 9509 4266
(03) 8508 6720</t>
  </si>
  <si>
    <t>andrew.james@im.org.au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</si>
  <si>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</si>
  <si>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Inner Melbourne VET Cluster Inc</t>
  </si>
  <si>
    <t>IMVC</t>
  </si>
  <si>
    <t>Penny</t>
  </si>
  <si>
    <t>Vakakis</t>
  </si>
  <si>
    <t>Level 1, 71-73 Palmerston Crescent</t>
  </si>
  <si>
    <t>SOUTH MELBOURNE</t>
  </si>
  <si>
    <t>(03) 9686 2354</t>
  </si>
  <si>
    <t>pvakakis@imvc.com.au</t>
  </si>
  <si>
    <t>Disability services National Disability Coordination Office: http://www.ndcovictoria.net.au/.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</si>
  <si>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Japara Neighbourhood House Inc</t>
  </si>
  <si>
    <t>JaparaNH</t>
  </si>
  <si>
    <t xml:space="preserve">Laura </t>
  </si>
  <si>
    <t>Windmill</t>
  </si>
  <si>
    <t>54-58 Durham Road</t>
  </si>
  <si>
    <t>KILSYTH</t>
  </si>
  <si>
    <t>(03) 9728 3587</t>
  </si>
  <si>
    <t>l.windmill@japarahouse.com.au</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</si>
  <si>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</si>
  <si>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Jesuit Social Services Limited</t>
  </si>
  <si>
    <t xml:space="preserve">Jesuit </t>
  </si>
  <si>
    <t>Edwards</t>
  </si>
  <si>
    <t>326 Church Street</t>
  </si>
  <si>
    <t>(03) 9421 7600</t>
  </si>
  <si>
    <t>julie.edwards@jss.org.au</t>
  </si>
  <si>
    <t>DHHS: Youth justice services.  Disability services. Drug treatment services. Family services. Homelessness services. Mental health services. Settlement services. DJPR Jobs Victoria (JVEN).      ASQA provides updated coronavirus advice to registered RTOs: https://www.asqa.gov.au/coronavirus-advice</t>
  </si>
  <si>
    <t>Jewish Care (Victoria) Inc.</t>
  </si>
  <si>
    <t>JewishCare</t>
  </si>
  <si>
    <t>Simon</t>
  </si>
  <si>
    <t>Jedwab</t>
  </si>
  <si>
    <t>Manager - Service Development</t>
  </si>
  <si>
    <t>619 St Kilda Road</t>
  </si>
  <si>
    <t>(03) 8517 5999</t>
  </si>
  <si>
    <t>sjedwab@jewishcare.org.au</t>
  </si>
  <si>
    <t xml:space="preserve">DJPR Jobs Victoria (JVEN). Philanthropy.  </t>
  </si>
  <si>
    <t>Jika Jika Community Centre Inc</t>
  </si>
  <si>
    <t>JikaCC</t>
  </si>
  <si>
    <t>Whittingslow</t>
  </si>
  <si>
    <t>Cnr Plant &amp; Union Streets</t>
  </si>
  <si>
    <t>NORTHCOTE</t>
  </si>
  <si>
    <t>(03) 9482 5100</t>
  </si>
  <si>
    <t>office@jikajika.org.au</t>
  </si>
  <si>
    <t>JobCo Employment Services Inc</t>
  </si>
  <si>
    <t>JobCo Training</t>
  </si>
  <si>
    <t>JobCo</t>
  </si>
  <si>
    <t>Sean</t>
  </si>
  <si>
    <t>Guy</t>
  </si>
  <si>
    <t>95 Albert Street</t>
  </si>
  <si>
    <t>(03) 9356 8600</t>
  </si>
  <si>
    <t>sean.guy@jobco.com.au</t>
  </si>
  <si>
    <r>
      <t>DJPR (Jobs Victoria). Disability services</t>
    </r>
    <r>
      <rPr>
        <sz val="11"/>
        <rFont val="Calibri"/>
        <family val="2"/>
        <scheme val="minor"/>
      </rPr>
      <t>, NDIS: emergency management plan and information on NDIS website including bushfire and coronavirus response.  NDIA is collaborating with key government and health agencies and delivering on their Agency Pandemic Plan in line with the Government’s Emergency Response Plan.</t>
    </r>
    <r>
      <rPr>
        <sz val="10"/>
        <rFont val="Arial"/>
        <family val="2"/>
      </rPr>
      <t xml:space="preserve">      ASQA provides updated coronavirus advice to registered RTOs: https://www.asqa.gov.au/coronavirus-advice</t>
    </r>
  </si>
  <si>
    <t>K.Y.M. (Victoria) Incorporated</t>
  </si>
  <si>
    <t>KYM</t>
  </si>
  <si>
    <t>Annette</t>
  </si>
  <si>
    <t>Hunkin</t>
  </si>
  <si>
    <t>PO Box 2096</t>
  </si>
  <si>
    <t>(03) 9722 5777
0410 606 937</t>
  </si>
  <si>
    <t>ahunkin@kym.com.au</t>
  </si>
  <si>
    <t>DHHS: Young people transitioning from care: required to comply with DHHS Emergency Management Policy: https://providers.dhhs.vic.gov.au/health-and-human-services-sector-emergency-management-policy   ASQA provides updated coronavirus advice to registered RTOs: https://www.asqa.gov.au/coronavirus-advice</t>
  </si>
  <si>
    <t>Kangaroo Flat Community Group Inc.</t>
  </si>
  <si>
    <t>KangarooFlat</t>
  </si>
  <si>
    <t>Robinson</t>
  </si>
  <si>
    <t>21 Woolcock Avenue</t>
  </si>
  <si>
    <t>KANGAROO FLAT</t>
  </si>
  <si>
    <t>(03) 5447 9687</t>
  </si>
  <si>
    <t>coordinatorkfch@bigpond.com</t>
  </si>
  <si>
    <t>Expired 13/10/2014</t>
  </si>
  <si>
    <t>Karingal St Laurence Limited</t>
  </si>
  <si>
    <t>genU</t>
  </si>
  <si>
    <t>Mike</t>
  </si>
  <si>
    <t>McKinstry</t>
  </si>
  <si>
    <t>PO Box 558</t>
  </si>
  <si>
    <t>BELMONT</t>
  </si>
  <si>
    <t>1300 395 915</t>
  </si>
  <si>
    <t>corporate@karingal.org.au</t>
  </si>
  <si>
    <t>Kensington Neighbourhood House Inc</t>
  </si>
  <si>
    <t>KensingtonNH</t>
  </si>
  <si>
    <t>Carolyn</t>
  </si>
  <si>
    <t>Webster</t>
  </si>
  <si>
    <t>89 McCracken Street</t>
  </si>
  <si>
    <t xml:space="preserve">KENSINGTON </t>
  </si>
  <si>
    <t>(03) 9376 6366</t>
  </si>
  <si>
    <t>carolyn.w@kenhouse.org.au</t>
  </si>
  <si>
    <t>Kerang and District Community Centre Inc.</t>
  </si>
  <si>
    <t>KerangCC</t>
  </si>
  <si>
    <t>Jacqi</t>
  </si>
  <si>
    <t>Spencer</t>
  </si>
  <si>
    <t>49 Wellington Street</t>
  </si>
  <si>
    <t>KERANG</t>
  </si>
  <si>
    <t>(03) 5452 2522</t>
  </si>
  <si>
    <t>coordinator@kdcc.org.au</t>
  </si>
  <si>
    <t>Kerrie Neighbourhood House Inc</t>
  </si>
  <si>
    <t>KerrieNH</t>
  </si>
  <si>
    <t>Orr</t>
  </si>
  <si>
    <t>36 Kincumber Drive</t>
  </si>
  <si>
    <t>(03) 9887 6226
0468 344 540</t>
  </si>
  <si>
    <t>manager@knh.org.au</t>
  </si>
  <si>
    <t>Kew Neighbourhood Learning Centre Inc</t>
  </si>
  <si>
    <t>KewNLC</t>
  </si>
  <si>
    <t>Barbara</t>
  </si>
  <si>
    <t>Ghiani</t>
  </si>
  <si>
    <t>2-12 Derby Street</t>
  </si>
  <si>
    <t>KEW</t>
  </si>
  <si>
    <t>(03) 9853 3126
0414 250 663</t>
  </si>
  <si>
    <t>barbara.ghiani@kewnlc.org.au</t>
  </si>
  <si>
    <t>King Valley Learning Exchange Inc.</t>
  </si>
  <si>
    <t>KingValley-LE</t>
  </si>
  <si>
    <t>2533 Whitfield-Wangaratta Road</t>
  </si>
  <si>
    <t>MOYHU</t>
  </si>
  <si>
    <t>(03) 5727 9548
0428 279 349</t>
  </si>
  <si>
    <t>kvle@people.net.au</t>
  </si>
  <si>
    <t xml:space="preserve">2019/20 bushfires: computers evacuated to Wangaratta 6/1/20. Neighbourhood House: required to comply with DHHS Emergency Management Policy: https://providers.dhhs.vic.gov.au/health-and-human-services-sector-emergency-management-policy   </t>
  </si>
  <si>
    <t>Kinglake Ranges Neighbourhood House Inc</t>
  </si>
  <si>
    <t>Kinglake</t>
  </si>
  <si>
    <t>Vicky</t>
  </si>
  <si>
    <t>Mann</t>
  </si>
  <si>
    <t>6 McMahons Road</t>
  </si>
  <si>
    <t>KINGLAKE</t>
  </si>
  <si>
    <t>(03) 5786 1301
0438 398 406</t>
  </si>
  <si>
    <t>krnh@kinglakeranges.com.au</t>
  </si>
  <si>
    <t>Kyabram Community and Learning Centre Inc</t>
  </si>
  <si>
    <t>KyabramCLC</t>
  </si>
  <si>
    <t xml:space="preserve">Mrs </t>
  </si>
  <si>
    <t>Jennifer</t>
  </si>
  <si>
    <t>Savage</t>
  </si>
  <si>
    <t>21 Lake Road</t>
  </si>
  <si>
    <t>KYABRAM</t>
  </si>
  <si>
    <t>(03) 5852 0000
0448 979 731</t>
  </si>
  <si>
    <t>ceo@kclc.com.au</t>
  </si>
  <si>
    <t>Cancelled 2/02/2016</t>
  </si>
  <si>
    <t>Kyneton Community &amp; Learning Centre Inc</t>
  </si>
  <si>
    <t>Kyneton Community House</t>
  </si>
  <si>
    <t>KynetonCLC</t>
  </si>
  <si>
    <t>Claire</t>
  </si>
  <si>
    <t>Rawlinson</t>
  </si>
  <si>
    <t>34 Mollison Street</t>
  </si>
  <si>
    <t>KYNETON</t>
  </si>
  <si>
    <t>(03) 5422 3433</t>
  </si>
  <si>
    <t>programs@kynetoncommunityhouse.org.au</t>
  </si>
  <si>
    <t>Cancelled 24/10/2016</t>
  </si>
  <si>
    <t>Lalor Living and Learning Centre Inc</t>
  </si>
  <si>
    <t>LalorLLC</t>
  </si>
  <si>
    <t>Kevin</t>
  </si>
  <si>
    <t>Vivian</t>
  </si>
  <si>
    <t>47A French Street</t>
  </si>
  <si>
    <t>LALOR</t>
  </si>
  <si>
    <t>(03) 9465 6409</t>
  </si>
  <si>
    <t>office@lalorllc.vic.edu.au</t>
  </si>
  <si>
    <t>Cancelled 20/12/2018</t>
  </si>
  <si>
    <t>Changed TOID Number (3902) February 2019 due to change in RTO status.</t>
  </si>
  <si>
    <t>Langwarrin Community Centre Inc</t>
  </si>
  <si>
    <t>LangwarrinCC</t>
  </si>
  <si>
    <t>2 Lang Road</t>
  </si>
  <si>
    <t>LANGWARRIN</t>
  </si>
  <si>
    <t>(03) 9789 7653</t>
  </si>
  <si>
    <t>sam.r@langwarrincc.org.au</t>
  </si>
  <si>
    <t>Changed TOID Number (22053) April 2020 due to change in RTO status.</t>
  </si>
  <si>
    <t>Lara Community Centre Inc</t>
  </si>
  <si>
    <t>LaraCC</t>
  </si>
  <si>
    <t>Fry</t>
  </si>
  <si>
    <t>9-11 Waverley Road</t>
  </si>
  <si>
    <t>LARA</t>
  </si>
  <si>
    <t>(03) 5282 2725</t>
  </si>
  <si>
    <t>manager@laracommunitycentre.org.au</t>
  </si>
  <si>
    <t>Laurels Education and Training Inc.</t>
  </si>
  <si>
    <t xml:space="preserve">Laurels </t>
  </si>
  <si>
    <t>Powers</t>
  </si>
  <si>
    <t>229 Main Street</t>
  </si>
  <si>
    <t>BACCHUS MARCH</t>
  </si>
  <si>
    <t>(03) 5367 1061</t>
  </si>
  <si>
    <t>info@thelaurels.org.au</t>
  </si>
  <si>
    <t>DHHS: Community Participation       ASQA provides updated coronavirus advice to registered RTOs: https://www.asqa.gov.au/coronavirus-advice</t>
  </si>
  <si>
    <t>Formerly Bacchus Marsh Community College Inc</t>
  </si>
  <si>
    <t>Laverton Community Integrated Services Inc</t>
  </si>
  <si>
    <t>Laverton</t>
  </si>
  <si>
    <t>Pernar</t>
  </si>
  <si>
    <t>12 Crown Street</t>
  </si>
  <si>
    <t>LAVERTON</t>
  </si>
  <si>
    <t>(03) 8368 0174</t>
  </si>
  <si>
    <t>pernarm@lcis.org.au</t>
  </si>
  <si>
    <t>Leopold Community and Learning Centre Inc.</t>
  </si>
  <si>
    <t>LeopoldCLC</t>
  </si>
  <si>
    <t>McIntosh</t>
  </si>
  <si>
    <t>31-39 Kensington Road</t>
  </si>
  <si>
    <t>LEOPOLD</t>
  </si>
  <si>
    <t>(03) 5250 1533
0418 131 372</t>
  </si>
  <si>
    <t>manager@leopoldcommunitycentre.com.au</t>
  </si>
  <si>
    <t>Link Health and Community Limited</t>
  </si>
  <si>
    <t>Link-Health</t>
  </si>
  <si>
    <t>Gregg</t>
  </si>
  <si>
    <t>Nicholls</t>
  </si>
  <si>
    <t>Interim CEO</t>
  </si>
  <si>
    <t>2 Euneva Avenue</t>
  </si>
  <si>
    <t>(03) 9766 0413</t>
  </si>
  <si>
    <t>gnicholls@linkhc.org.au</t>
  </si>
  <si>
    <t>DHHS: community health care. Drug treatment services.HACC. Family violence services. Required to comply with DHHS Emergency Management Policy: https://providers.dhhs.vic.gov.au/health-and-human-services-sector-emergency-management-policy    City of Monash emergency management plan.</t>
  </si>
  <si>
    <t>LINK Neighbourhood House Inc</t>
  </si>
  <si>
    <t>Kaniva &amp; District Learning Group</t>
  </si>
  <si>
    <t>LINK-Kaniva</t>
  </si>
  <si>
    <t>Munn</t>
  </si>
  <si>
    <t>Commercial Street</t>
  </si>
  <si>
    <t>KANIVA</t>
  </si>
  <si>
    <t>(03) 5392 2865</t>
  </si>
  <si>
    <t>kanivalc@bigpond.net.au</t>
  </si>
  <si>
    <t>Living and Learning at Ajani Inc.</t>
  </si>
  <si>
    <t>LL-Ajani</t>
  </si>
  <si>
    <t>Christine</t>
  </si>
  <si>
    <t>Mountford</t>
  </si>
  <si>
    <t>284 Thompsons Road</t>
  </si>
  <si>
    <t>LOWER TEMPLESTOWE</t>
  </si>
  <si>
    <t>(03) 9852 4613
0447 772 705</t>
  </si>
  <si>
    <t>office@livelearnajani.org.au</t>
  </si>
  <si>
    <t>Living Learning Pakenham Inc.</t>
  </si>
  <si>
    <t>Living and Learning Inc</t>
  </si>
  <si>
    <t>LL-Pakenham</t>
  </si>
  <si>
    <t>Miriam</t>
  </si>
  <si>
    <t>Cadwallader</t>
  </si>
  <si>
    <t>Henry Street</t>
  </si>
  <si>
    <t>PAKENHAM</t>
  </si>
  <si>
    <t>(03) 5941 2389
0408 722 380</t>
  </si>
  <si>
    <t>miriam@livinglearning.org.au</t>
  </si>
  <si>
    <t>Expired 29/09/2017</t>
  </si>
  <si>
    <t>Loddon Campaspe Multicultural Services Inc</t>
  </si>
  <si>
    <t>Bendigo Regional Ethnic Communities Council</t>
  </si>
  <si>
    <t>LCMS-Bendigo</t>
  </si>
  <si>
    <t>Rose</t>
  </si>
  <si>
    <t>Vincent</t>
  </si>
  <si>
    <t>Acting Executive Officer</t>
  </si>
  <si>
    <t>120 McCrae Street</t>
  </si>
  <si>
    <t>(03) 5441 6644
0458 290 402</t>
  </si>
  <si>
    <t>r.vincent@lcms.org.au</t>
  </si>
  <si>
    <t xml:space="preserve">DJPR (Jobs Victoria). DPC(Multicultural Affairs) </t>
  </si>
  <si>
    <t>Longbeach Place Inc</t>
  </si>
  <si>
    <t>LongbeachPlace</t>
  </si>
  <si>
    <t>Rebekah</t>
  </si>
  <si>
    <t>O'Loughlin</t>
  </si>
  <si>
    <t>15 Chelsea Road</t>
  </si>
  <si>
    <t>CHELSEA</t>
  </si>
  <si>
    <t>(03) 9776 1386</t>
  </si>
  <si>
    <t>admin@longbeachplace.org.au</t>
  </si>
  <si>
    <t>Cancelled 4/09/2013</t>
  </si>
  <si>
    <t>Lyrebird Community Centre Inc.</t>
  </si>
  <si>
    <t>Lyrebird-CC</t>
  </si>
  <si>
    <t>Fiona</t>
  </si>
  <si>
    <t>Dannock</t>
  </si>
  <si>
    <t>203-205 Lyrebird Drive</t>
  </si>
  <si>
    <t>CARRUM DOWNS</t>
  </si>
  <si>
    <t>(03) 9782 0133</t>
  </si>
  <si>
    <t>fiona@lyrebird.org.au</t>
  </si>
  <si>
    <t>Cancelled 30/05/2015</t>
  </si>
  <si>
    <t>Mansfield Shire Council</t>
  </si>
  <si>
    <t>MACE Inc.</t>
  </si>
  <si>
    <t>Mansfield Adult Continuing Education Inc</t>
  </si>
  <si>
    <t xml:space="preserve">MACE </t>
  </si>
  <si>
    <t xml:space="preserve">Kylie </t>
  </si>
  <si>
    <t>Richards</t>
  </si>
  <si>
    <t>145 High Street</t>
  </si>
  <si>
    <t>MANSFIELD</t>
  </si>
  <si>
    <t>(03) 5775 2077</t>
  </si>
  <si>
    <t>kylie.richards@mace.vic.edu.au</t>
  </si>
  <si>
    <t>Macedon Ranges Further Education Centre Inc.</t>
  </si>
  <si>
    <t xml:space="preserve">MacedonRanges </t>
  </si>
  <si>
    <t>Liza</t>
  </si>
  <si>
    <t>Fernandes</t>
  </si>
  <si>
    <t>Hamilton Street</t>
  </si>
  <si>
    <t>GISBORNE</t>
  </si>
  <si>
    <t>(03) 8716 0630
0439 023 341</t>
  </si>
  <si>
    <t>manager@mrfec.net.au</t>
  </si>
  <si>
    <t>Expired 23/03/2018</t>
  </si>
  <si>
    <t>MADEC Australia</t>
  </si>
  <si>
    <t>MADEC</t>
  </si>
  <si>
    <t xml:space="preserve">Karen </t>
  </si>
  <si>
    <t>Levy</t>
  </si>
  <si>
    <t>126 Deakin Avenue</t>
  </si>
  <si>
    <t>(03) 5023 7233</t>
  </si>
  <si>
    <t>klevey@madec.edu.au</t>
  </si>
  <si>
    <t>Commonwealth: Jobactive, Disability Employment Services, Seasonal Worker Program    ASQA provides updated coronavirus advice to registered RTOs: https://www.asqa.gov.au/coronavirus-advice</t>
  </si>
  <si>
    <t>Maldon Neighbourhood Centre Inc</t>
  </si>
  <si>
    <t>Maldon-NC</t>
  </si>
  <si>
    <t>Amy</t>
  </si>
  <si>
    <t>Atkinson</t>
  </si>
  <si>
    <t>Cnr Church &amp; Edward Streets</t>
  </si>
  <si>
    <t>MALDON</t>
  </si>
  <si>
    <t>(03) 5475 2093</t>
  </si>
  <si>
    <t>coordinator@maldonnc.org.au</t>
  </si>
  <si>
    <t>Mallacoota District Health &amp; Support Service Inc</t>
  </si>
  <si>
    <t>Mallacoota</t>
  </si>
  <si>
    <t>Mwagiru</t>
  </si>
  <si>
    <t>Cnr Genoa Road &amp; Matson Street</t>
  </si>
  <si>
    <t xml:space="preserve">MALLACOOTA </t>
  </si>
  <si>
    <t>(03) 5158 0603</t>
  </si>
  <si>
    <t>anne.mwagiru@mdhss.org.au</t>
  </si>
  <si>
    <t xml:space="preserve">2019/20 bushfires: remained open and provided emergency accommodation. Co-located Health Centre, Centrelink, Homelessness Support Program. Neighbourhood House: required to comply with DHHS Emergency Management Policy: https://providers.dhhs.vic.gov.au/health-and-human-services-sector-emergency-management-policy   </t>
  </si>
  <si>
    <t>Manna Gum Community House Inc</t>
  </si>
  <si>
    <t>Foster Community House</t>
  </si>
  <si>
    <t>MannaGum</t>
  </si>
  <si>
    <t>Rebecca</t>
  </si>
  <si>
    <t>Mathews</t>
  </si>
  <si>
    <t>Cnr Station Road &amp; Court Street</t>
  </si>
  <si>
    <t>FOSTER</t>
  </si>
  <si>
    <t>(03) 5682 1101</t>
  </si>
  <si>
    <t>mannagum@dcsi.net.au</t>
  </si>
  <si>
    <t>Meadow Heights Learning Shop Inc</t>
  </si>
  <si>
    <t>MeadowHeights</t>
  </si>
  <si>
    <t>Nader</t>
  </si>
  <si>
    <t>Hanna</t>
  </si>
  <si>
    <t>3-13 Hudson Circuit</t>
  </si>
  <si>
    <t>MEADOW HEIGHTS</t>
  </si>
  <si>
    <t>(03) 9301 9200</t>
  </si>
  <si>
    <t>manager@mhec.vic.edu.au</t>
  </si>
  <si>
    <t>Melbourne City Mission</t>
  </si>
  <si>
    <t>MCM</t>
  </si>
  <si>
    <t>Sutton</t>
  </si>
  <si>
    <t>164 Kings Way</t>
  </si>
  <si>
    <t>(03) 8625 4444</t>
  </si>
  <si>
    <t>vsutton@mcm.org.au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</si>
  <si>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</si>
  <si>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Melton South Community Centre Inc</t>
  </si>
  <si>
    <t xml:space="preserve">Melton-Sth </t>
  </si>
  <si>
    <t xml:space="preserve">Pam </t>
  </si>
  <si>
    <t>Madej</t>
  </si>
  <si>
    <t>41 Exford Road</t>
  </si>
  <si>
    <t>MELTON SOUTH</t>
  </si>
  <si>
    <t>(03) 9747 8576</t>
  </si>
  <si>
    <t>pammadej@bigpond.com</t>
  </si>
  <si>
    <t>Meredith Community Centre Inc</t>
  </si>
  <si>
    <t>Meredith Community House</t>
  </si>
  <si>
    <t>Meredith-CC</t>
  </si>
  <si>
    <t>Ridd</t>
  </si>
  <si>
    <t>4 Russell Street</t>
  </si>
  <si>
    <t>MEREDITH</t>
  </si>
  <si>
    <t>(03) 5286 0700</t>
  </si>
  <si>
    <t>learnlocal@meredithcommunitycentre.com.au</t>
  </si>
  <si>
    <t>Merinda Park Learning and Community Centre Inc.</t>
  </si>
  <si>
    <t>MerindaPark</t>
  </si>
  <si>
    <t>Jan</t>
  </si>
  <si>
    <t>Gilchrist</t>
  </si>
  <si>
    <t>Endeavour Drive</t>
  </si>
  <si>
    <t>(03) 5996 9056</t>
  </si>
  <si>
    <t>jan@merindapark.com.au</t>
  </si>
  <si>
    <t>Micare Ltd</t>
  </si>
  <si>
    <t>New Hope</t>
  </si>
  <si>
    <t>Micare</t>
  </si>
  <si>
    <t>Warren</t>
  </si>
  <si>
    <t>Brewer</t>
  </si>
  <si>
    <t xml:space="preserve">Education Coordinator </t>
  </si>
  <si>
    <t>40 Grattan Street</t>
  </si>
  <si>
    <t>PRAHAN</t>
  </si>
  <si>
    <t>(03) 9448 8009</t>
  </si>
  <si>
    <t>education@newhope.asn.au</t>
  </si>
  <si>
    <t xml:space="preserve">Commonwealth Settlement services, Aged Care (Home Care Package) </t>
  </si>
  <si>
    <t>Migrant Resource Centre, North West Region Inc</t>
  </si>
  <si>
    <t>MRCNW</t>
  </si>
  <si>
    <t>Gulten</t>
  </si>
  <si>
    <t>Metin</t>
  </si>
  <si>
    <t>20 Victoria Crescent</t>
  </si>
  <si>
    <t>(03) 9367 6044</t>
  </si>
  <si>
    <t>gulten@mrcnorthwest.org.au</t>
  </si>
  <si>
    <t>Commonwealth: Settlement services (Dept of Human Services), DHHS: HACC   ASQA provides updated coronavirus advice to registered RTOs: https://www.asqa.gov.au/coronavirus-advice</t>
  </si>
  <si>
    <t>Mornington Peninsula Shire Council</t>
  </si>
  <si>
    <t>MiLife-Victoria Inc</t>
  </si>
  <si>
    <t>Peninsula Access Support and Training</t>
  </si>
  <si>
    <t>MiLife</t>
  </si>
  <si>
    <t>Terri</t>
  </si>
  <si>
    <t>Carroll</t>
  </si>
  <si>
    <t>66 Victoria Street</t>
  </si>
  <si>
    <t>HASTINGS</t>
  </si>
  <si>
    <t>(03) 9775 7333</t>
  </si>
  <si>
    <t>ceo@milife-victoria.org.au</t>
  </si>
  <si>
    <t>Mill Park Community Services Group Inc</t>
  </si>
  <si>
    <t>MillPark</t>
  </si>
  <si>
    <t>Lynne</t>
  </si>
  <si>
    <t>Harris</t>
  </si>
  <si>
    <t>68 Mill Park Drive</t>
  </si>
  <si>
    <t>MILL PARK</t>
  </si>
  <si>
    <t>(03) 9404 4565
0417 591 241</t>
  </si>
  <si>
    <t>admin@millparkcommunityhouse.com</t>
  </si>
  <si>
    <t>Cancelled 31/10/2015</t>
  </si>
  <si>
    <t>Milpara Community House Inc</t>
  </si>
  <si>
    <t>MilparaCH</t>
  </si>
  <si>
    <t>Jenni</t>
  </si>
  <si>
    <t>Keerie</t>
  </si>
  <si>
    <t>21 Shellcot Road</t>
  </si>
  <si>
    <t>KORUMBURRA</t>
  </si>
  <si>
    <t>(03) 5655 2524</t>
  </si>
  <si>
    <t>milpara@dcsi.net.au</t>
  </si>
  <si>
    <t>Expired 30/05/2010</t>
  </si>
  <si>
    <t>Mitcham Community House Incorporated</t>
  </si>
  <si>
    <t>MitchamCH</t>
  </si>
  <si>
    <t xml:space="preserve">Leila </t>
  </si>
  <si>
    <t>Ragg</t>
  </si>
  <si>
    <t>House Manager</t>
  </si>
  <si>
    <t>19 Brunswick Road</t>
  </si>
  <si>
    <t>MITCHAM</t>
  </si>
  <si>
    <t>(03) 9873 4587
0450 521 499</t>
  </si>
  <si>
    <t>manager@mitchamcommunityhouse.org</t>
  </si>
  <si>
    <t>Expired 14/04/2010</t>
  </si>
  <si>
    <t xml:space="preserve">Moe Life-Skills Community Centre Inc
</t>
  </si>
  <si>
    <t>MoeLife-Skills</t>
  </si>
  <si>
    <t>Carole</t>
  </si>
  <si>
    <t>Broxham</t>
  </si>
  <si>
    <t>2A High Street</t>
  </si>
  <si>
    <t xml:space="preserve">MOE </t>
  </si>
  <si>
    <t>(03) 5127 7999</t>
  </si>
  <si>
    <t>office@moelifeskills.vic.edu.au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</si>
  <si>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</si>
  <si>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Moe Neighbourhood House Inc</t>
  </si>
  <si>
    <t>MoeNH</t>
  </si>
  <si>
    <t>Shirley</t>
  </si>
  <si>
    <t>Wassink</t>
  </si>
  <si>
    <t xml:space="preserve">1-11 James Street </t>
  </si>
  <si>
    <t>(03) 5126 3123</t>
  </si>
  <si>
    <t>moemnh@bigpond.com</t>
  </si>
  <si>
    <t>Moongala Women's Collective Inc.</t>
  </si>
  <si>
    <t xml:space="preserve">Moongala </t>
  </si>
  <si>
    <t>Walker</t>
  </si>
  <si>
    <t>824 Centre Road</t>
  </si>
  <si>
    <t>BENTLEIGH EAST</t>
  </si>
  <si>
    <t>(03) 9570 3468</t>
  </si>
  <si>
    <t>manager@moongala.org.au</t>
  </si>
  <si>
    <t>Mordialloc Neighbourhood House Inc</t>
  </si>
  <si>
    <t>MordiallocNH</t>
  </si>
  <si>
    <t>von Gleichenstein</t>
  </si>
  <si>
    <t>457 Main Street</t>
  </si>
  <si>
    <t>MORDIALLOC</t>
  </si>
  <si>
    <t>(03) 9587 4534</t>
  </si>
  <si>
    <t>manager@mordihouse.com.au</t>
  </si>
  <si>
    <t>Mount Beauty Neighbourhood Centre Inc.</t>
  </si>
  <si>
    <t>McCullough Institute</t>
  </si>
  <si>
    <t>Mt-BeautyNC</t>
  </si>
  <si>
    <t>Dixon</t>
  </si>
  <si>
    <t>1 Tennis Court Avenue</t>
  </si>
  <si>
    <t>MT BEAUTY</t>
  </si>
  <si>
    <t>(03) 5754 1166
0429 170 365</t>
  </si>
  <si>
    <t>info@mountbeauty.org.au</t>
  </si>
  <si>
    <t>Cancelled 18/07/2014</t>
  </si>
  <si>
    <t xml:space="preserve">2019/20 bushfires: open 7 days per week in January. Neighbourhood House: required to comply with DHHS Emergency Management Policy: https://providers.dhhs.vic.gov.au/health-and-human-services-sector-emergency-management-policy   </t>
  </si>
  <si>
    <t>Mount Eliza Neighbourhood House Inc</t>
  </si>
  <si>
    <t>Mount Eliza Village Neighbourhood House Inc</t>
  </si>
  <si>
    <t>Mt-ElizaNH</t>
  </si>
  <si>
    <t>Becca</t>
  </si>
  <si>
    <t>Smith</t>
  </si>
  <si>
    <t xml:space="preserve">90-100 Canadian Bay Road </t>
  </si>
  <si>
    <t>MT ELIZA</t>
  </si>
  <si>
    <t>(03) 9787 8160</t>
  </si>
  <si>
    <t>manager@mountelizanh.com.au</t>
  </si>
  <si>
    <t>Mountain District Women's Co-operative Limited</t>
  </si>
  <si>
    <t xml:space="preserve">MountainDistrict </t>
  </si>
  <si>
    <t>Claringbold</t>
  </si>
  <si>
    <t>13 The Avenue</t>
  </si>
  <si>
    <t>FERNTREE GULLY</t>
  </si>
  <si>
    <t>(03) 9758 7859</t>
  </si>
  <si>
    <t>janetc@mdlc.com.au</t>
  </si>
  <si>
    <t>Murray Adult Community Education – Swan Hill Inc</t>
  </si>
  <si>
    <t xml:space="preserve">Murray-ACE </t>
  </si>
  <si>
    <t>Leanne</t>
  </si>
  <si>
    <t>Shannon-Kelson</t>
  </si>
  <si>
    <t>429 Campbell Street</t>
  </si>
  <si>
    <t>SWAN HILL</t>
  </si>
  <si>
    <t>(03) 5032 3719
0437 575 115</t>
  </si>
  <si>
    <t>manager@macesh.vic.edu.au</t>
  </si>
  <si>
    <t>ASQA provides updated coronavirus advice to registered RTOs: https://www.asqa.gov.au/coronavirus-advice</t>
  </si>
  <si>
    <t>Murray Human Services Inc</t>
  </si>
  <si>
    <t>We Are Vivid</t>
  </si>
  <si>
    <t xml:space="preserve">MurrayHS </t>
  </si>
  <si>
    <t>Scott</t>
  </si>
  <si>
    <t>Alexander</t>
  </si>
  <si>
    <t>461 High Street</t>
  </si>
  <si>
    <t>(03) 5480 6611
0417 532 969</t>
  </si>
  <si>
    <t>scott.alexander@wearevivid.org.au</t>
  </si>
  <si>
    <t>Myrtleford Neighbourhood Centre Inc</t>
  </si>
  <si>
    <t>Myrtleford-NC</t>
  </si>
  <si>
    <t xml:space="preserve">Jill </t>
  </si>
  <si>
    <t>156 Myrtle Street</t>
  </si>
  <si>
    <t>MYRTLEFORD</t>
  </si>
  <si>
    <t>(03) 5752 2775
0428 279 349</t>
  </si>
  <si>
    <t xml:space="preserve">2019/20 bushfires: same Coordinator as King Valley LE (Jill Graham).  Co-located Centrelink Agency. Neighbourhood House: required to comply with DHHS Emergency Management Policy: https://providers.dhhs.vic.gov.au/health-and-human-services-sector-emergency-management-policy   </t>
  </si>
  <si>
    <t>Narre Community Learning Centre Inc</t>
  </si>
  <si>
    <t>NarreCLC</t>
  </si>
  <si>
    <t>Lynch</t>
  </si>
  <si>
    <t>1 Malcolm Court</t>
  </si>
  <si>
    <t>NARRE WARREN</t>
  </si>
  <si>
    <t xml:space="preserve">(03) 9704 7388
0419 591 840
</t>
  </si>
  <si>
    <t>sarah.lynch@nclc.vic.edu.au</t>
  </si>
  <si>
    <t>Independent secondary school registered with VRQA: must comply with VRQA Guidelines for Bushfire Preparedness: https://www.vrqa.vic.gov.au/Documents/bushfireguidelines.doc    ASQA provides updated coronavirus advice to registered RTOs: https://www.asqa.gov.au/coronavirus-advice</t>
  </si>
  <si>
    <t>Ngwala Willumbong Limited</t>
  </si>
  <si>
    <t>Ngwala</t>
  </si>
  <si>
    <t>E N</t>
  </si>
  <si>
    <t>Navaratnam</t>
  </si>
  <si>
    <t>93 Wellington Street</t>
  </si>
  <si>
    <t>ST KILDA</t>
  </si>
  <si>
    <t>(03) 9510 3233</t>
  </si>
  <si>
    <t>nava@ngwala.org.au</t>
  </si>
  <si>
    <t xml:space="preserve">DHHS: homelessness services; drug treatment services, community health care. Commonwealth: Dept of Health.  DoJ. </t>
  </si>
  <si>
    <t>Nhill Neighbourhood House Learning Centre Inc.</t>
  </si>
  <si>
    <t>Nhill-NH</t>
  </si>
  <si>
    <t>Creek</t>
  </si>
  <si>
    <t>80 MacPherson Street</t>
  </si>
  <si>
    <t>NHILL</t>
  </si>
  <si>
    <t>(03) 5391 2196</t>
  </si>
  <si>
    <t>annette@nnhlc.org.au</t>
  </si>
  <si>
    <t>Living &amp; Learning Nillumbik</t>
  </si>
  <si>
    <t>Nillumbik-LL</t>
  </si>
  <si>
    <t>Cobie</t>
  </si>
  <si>
    <t>Vermeulen</t>
  </si>
  <si>
    <t>Civic Drive</t>
  </si>
  <si>
    <t>(03) 9433 3744</t>
  </si>
  <si>
    <t>cobie.vermeulen@nillumbik.vic.gov.au</t>
  </si>
  <si>
    <t>Local Government. Covered by Nillumbik Shire Council Municipal Emergency Management Plan    ASQA provides updated coronavirus advice to registered RTOs: https://www.asqa.gov.au/coronavirus-advice</t>
  </si>
  <si>
    <t>Noble Park Community Centre Inc.</t>
  </si>
  <si>
    <t>NoblePark-CC</t>
  </si>
  <si>
    <t>Danielle</t>
  </si>
  <si>
    <t xml:space="preserve">O'Neill </t>
  </si>
  <si>
    <t>Program and Operations Manager</t>
  </si>
  <si>
    <t>Ross Reserve, Memorial Drive</t>
  </si>
  <si>
    <t>NOBLE PARK</t>
  </si>
  <si>
    <t>(03) 9547 5801</t>
  </si>
  <si>
    <t>danielle@nobleparkcommunitycentre.org.au</t>
  </si>
  <si>
    <t>North Carlton Railway Station Neighbourhood House Inc.</t>
  </si>
  <si>
    <t>Nth-CarltonNH</t>
  </si>
  <si>
    <t>Alison</t>
  </si>
  <si>
    <t>Beck</t>
  </si>
  <si>
    <t>20 Solly Avenue</t>
  </si>
  <si>
    <t>PRINCES HILL</t>
  </si>
  <si>
    <t>(03) 9380 6654</t>
  </si>
  <si>
    <t>manager@railwayneighbourhoodhouse.org.au</t>
  </si>
  <si>
    <t>Expired 29/07/2005</t>
  </si>
  <si>
    <t>North Melbourne Language and Learning Inc</t>
  </si>
  <si>
    <t>Nth-MelbourneLL</t>
  </si>
  <si>
    <t>Cliff</t>
  </si>
  <si>
    <t>Rundle</t>
  </si>
  <si>
    <t>Ground Floor, 33 Alfred Street</t>
  </si>
  <si>
    <t>(03) 9326 7447</t>
  </si>
  <si>
    <t>manager@nmll.org.au</t>
  </si>
  <si>
    <t>Neighbourhood House: required to comply with DHHS Emergency Management Policy: https://providers.dhhs.vic.gov.au/health-and-human-services-sector-emergency-management-policy      ASQA provides updated coronavirus advice to registered RTOs: https://www.asqa.gov.au/coronavirus-advice</t>
  </si>
  <si>
    <t>North Ringwood Community House Incorporated</t>
  </si>
  <si>
    <t>Nth-Ringwood-CH</t>
  </si>
  <si>
    <t>Ferguson</t>
  </si>
  <si>
    <t>35-39 Tortice Drive</t>
  </si>
  <si>
    <t>NORTH RINGWOOD</t>
  </si>
  <si>
    <t>(03) 9876 3421
0434 131 686</t>
  </si>
  <si>
    <t>helen@nrch.org.au</t>
  </si>
  <si>
    <t>North Shepparton Community &amp; Learning Centre Inc</t>
  </si>
  <si>
    <t>Nth-SheppartonCLC</t>
  </si>
  <si>
    <t>Debbie</t>
  </si>
  <si>
    <t>Orlandi</t>
  </si>
  <si>
    <t>10-14 Parkside Drive</t>
  </si>
  <si>
    <t>SHEPPARTON</t>
  </si>
  <si>
    <t>(03) 5821 5770
0408 034 429</t>
  </si>
  <si>
    <t>manager@nsclc.com.au</t>
  </si>
  <si>
    <t>Noweyung Limited</t>
  </si>
  <si>
    <t>Noweyung</t>
  </si>
  <si>
    <t>Glenda</t>
  </si>
  <si>
    <t>McPhee</t>
  </si>
  <si>
    <t>Community Development Manager</t>
  </si>
  <si>
    <t>84 Goold Street</t>
  </si>
  <si>
    <t xml:space="preserve">BAIRNSDALE </t>
  </si>
  <si>
    <t>(03) 5153 0111
 0418 273 696</t>
  </si>
  <si>
    <t>gmcphee@noweyung.org.au</t>
  </si>
  <si>
    <t>Expired 25/06/2004</t>
  </si>
  <si>
    <t>Numurkah Community Learning Centre Inc.</t>
  </si>
  <si>
    <t>Numurkah-CLC</t>
  </si>
  <si>
    <t>Fowler</t>
  </si>
  <si>
    <t xml:space="preserve">97-99 Melville Street </t>
  </si>
  <si>
    <t>NUMURKAH</t>
  </si>
  <si>
    <t>(03) 5862 2249
0418 328 671</t>
  </si>
  <si>
    <t>nclc@bigpond.com</t>
  </si>
  <si>
    <t>Olympic Adult Education Inc.</t>
  </si>
  <si>
    <t>OlympicAE</t>
  </si>
  <si>
    <t xml:space="preserve">Jeff </t>
  </si>
  <si>
    <t>Percy</t>
  </si>
  <si>
    <t>21 Alamein Road</t>
  </si>
  <si>
    <t>WEST HEIDELBERG</t>
  </si>
  <si>
    <t>(03) 9450 2665
0429 969 360</t>
  </si>
  <si>
    <t>manager@oae.vic.edu.au</t>
  </si>
  <si>
    <t>Open Door Neighbourhood House Inc</t>
  </si>
  <si>
    <t xml:space="preserve">OpenDoor </t>
  </si>
  <si>
    <t>Loretta</t>
  </si>
  <si>
    <t>Waters</t>
  </si>
  <si>
    <t>61 Burke Street</t>
  </si>
  <si>
    <t>WANGARATTA</t>
  </si>
  <si>
    <t>(03) 5721 9175
0439 932 226</t>
  </si>
  <si>
    <t>coordinator@opendoornh.org.au</t>
  </si>
  <si>
    <t>Orana Neighbourhood House Inc.</t>
  </si>
  <si>
    <t>OranaNH</t>
  </si>
  <si>
    <t>Thomas</t>
  </si>
  <si>
    <t>62 Coleman Road</t>
  </si>
  <si>
    <t>WANTIRNA SOUTH</t>
  </si>
  <si>
    <t>(03) 9801 1895
0431 164 100</t>
  </si>
  <si>
    <t>oranamanager@netspace.net.au</t>
  </si>
  <si>
    <t>Orbost Education Centre Incorporated</t>
  </si>
  <si>
    <t>Orbost Telecentre</t>
  </si>
  <si>
    <t>Orbost-EC</t>
  </si>
  <si>
    <t>Merralyn</t>
  </si>
  <si>
    <t>Barnes</t>
  </si>
  <si>
    <t>Ruskin Street</t>
  </si>
  <si>
    <t>ORBOST</t>
  </si>
  <si>
    <t>(03) 5154 1788</t>
  </si>
  <si>
    <t>info@orbostedcentre.org.au</t>
  </si>
  <si>
    <t>2019/20 bushfires: re-opened 6/1/20. Centrelink. ACFE Board managed property.</t>
  </si>
  <si>
    <t>Outlets Co-operative Neighbourhood House Limited</t>
  </si>
  <si>
    <t>Newport Community Education Centre</t>
  </si>
  <si>
    <t>Outlets-CNH</t>
  </si>
  <si>
    <t>Therese</t>
  </si>
  <si>
    <t>McKenney</t>
  </si>
  <si>
    <t>43 Mason Street</t>
  </si>
  <si>
    <t>NEWPORT</t>
  </si>
  <si>
    <t>(03) 9391 8504
0412 315 450</t>
  </si>
  <si>
    <t>outlets@outletsco-op.com.au</t>
  </si>
  <si>
    <t>Cancelled 17/02/2014</t>
  </si>
  <si>
    <t>Outlook (Vic.) Inc.</t>
  </si>
  <si>
    <t xml:space="preserve">Outlook </t>
  </si>
  <si>
    <t>Ryan</t>
  </si>
  <si>
    <t>Community Centre Manager</t>
  </si>
  <si>
    <t>24 Toomuc Valley Road</t>
  </si>
  <si>
    <t>(03) 5941 1535</t>
  </si>
  <si>
    <t>communitycentremanager@outlookvic.org.au</t>
  </si>
  <si>
    <t>Expired 15/03/2010</t>
  </si>
  <si>
    <t>Pangerang Community House Inc.</t>
  </si>
  <si>
    <t>PangerangCH</t>
  </si>
  <si>
    <t>Tennille</t>
  </si>
  <si>
    <t>Hall</t>
  </si>
  <si>
    <t>38 Ovens Street</t>
  </si>
  <si>
    <t>(03) 5721 3813
0417 512 226</t>
  </si>
  <si>
    <t>coordinator@pangerang.org.au</t>
  </si>
  <si>
    <t>Park Orchards Community House &amp;  Learning Centre Inc</t>
  </si>
  <si>
    <t>Park-OrchardsCH</t>
  </si>
  <si>
    <t>Pauline</t>
  </si>
  <si>
    <t>Fyffe</t>
  </si>
  <si>
    <t>572 Park Road</t>
  </si>
  <si>
    <t>PARK ORCHARDS</t>
  </si>
  <si>
    <t>(03) 9876 4381</t>
  </si>
  <si>
    <t>manager@parkorchards.org.au</t>
  </si>
  <si>
    <t>Paynesville Neighbourhood Centre Inc</t>
  </si>
  <si>
    <t>PaynesvilleNC</t>
  </si>
  <si>
    <t>Fleischer</t>
  </si>
  <si>
    <t>55 The Esplanade</t>
  </si>
  <si>
    <t xml:space="preserve">PAYNESVILLE </t>
  </si>
  <si>
    <t>(03) 5156 0214</t>
  </si>
  <si>
    <t>finance@pnc.vic.edu.au</t>
  </si>
  <si>
    <t>Peninsula Training and Employment Program Inc</t>
  </si>
  <si>
    <t>Advance Community College</t>
  </si>
  <si>
    <t>Advance</t>
  </si>
  <si>
    <t>Steve</t>
  </si>
  <si>
    <t>Wright</t>
  </si>
  <si>
    <t>1/16 Henry Wilson Drive</t>
  </si>
  <si>
    <t>ROSEBUD WEST</t>
  </si>
  <si>
    <t>(03) 5986 4623</t>
  </si>
  <si>
    <t>steve.w@advance.vic.edu.au</t>
  </si>
  <si>
    <t>Phillip Island Community And Learning Centre Inc.</t>
  </si>
  <si>
    <t>PICAL</t>
  </si>
  <si>
    <t>Thompson</t>
  </si>
  <si>
    <t>56-58 Church Street</t>
  </si>
  <si>
    <t>COWES</t>
  </si>
  <si>
    <t>(03) 5952 1131</t>
  </si>
  <si>
    <t>manager@pical.org.au
marketing@pical.org.au</t>
  </si>
  <si>
    <t>Pines Learning Inc</t>
  </si>
  <si>
    <t xml:space="preserve">Pines </t>
  </si>
  <si>
    <t xml:space="preserve">Kalli </t>
  </si>
  <si>
    <t>Taifalos</t>
  </si>
  <si>
    <t>1/520 Blackburn Road</t>
  </si>
  <si>
    <t>DONCASTER EAST</t>
  </si>
  <si>
    <t>(03) 9842 6726
0418 182 464</t>
  </si>
  <si>
    <t>info@pineslearning.com.au</t>
  </si>
  <si>
    <t>Port Fairy Community Group Inc</t>
  </si>
  <si>
    <t>Port-FairyCG</t>
  </si>
  <si>
    <t>Carol</t>
  </si>
  <si>
    <t>Campbell</t>
  </si>
  <si>
    <t>Community Education Coordinator</t>
  </si>
  <si>
    <t>Railway Place, Bank Street</t>
  </si>
  <si>
    <t>PORT FAIRY</t>
  </si>
  <si>
    <t>(03) 5568 2681</t>
  </si>
  <si>
    <t>carol.c@portfairycommunityhouse.com.au</t>
  </si>
  <si>
    <t>Port Phillip Community Group Limited</t>
  </si>
  <si>
    <t>Port-PhillipCG</t>
  </si>
  <si>
    <t>Sait</t>
  </si>
  <si>
    <t xml:space="preserve">161 Chapel Street </t>
  </si>
  <si>
    <t>(03) 8598 6600
(03) 8598 6667</t>
  </si>
  <si>
    <t>karen@ppcg.org.au</t>
  </si>
  <si>
    <t>Expired 5/09/2003</t>
  </si>
  <si>
    <t>Portland Workskills Inc</t>
  </si>
  <si>
    <t>Portland</t>
  </si>
  <si>
    <t>Bernard</t>
  </si>
  <si>
    <t>Wallace</t>
  </si>
  <si>
    <t>Shop 14, Pioneer Plaza, Percy Street</t>
  </si>
  <si>
    <t>PORTLAND</t>
  </si>
  <si>
    <t>(03) 5523 1645</t>
  </si>
  <si>
    <t>bwallace@workskillsemployment.com.au</t>
  </si>
  <si>
    <t>Prahran Community Learning Centre Inc</t>
  </si>
  <si>
    <t>PrahranCLC</t>
  </si>
  <si>
    <t>Stathopoulos</t>
  </si>
  <si>
    <t>PRAHRAN</t>
  </si>
  <si>
    <t>(03) 9510 7052</t>
  </si>
  <si>
    <t>angela@pclcentre.org.au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</si>
  <si>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</si>
  <si>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Preston Neighbourhood House Inc</t>
  </si>
  <si>
    <t>Bridge Darebin</t>
  </si>
  <si>
    <t>BridgeDarebin</t>
  </si>
  <si>
    <t>Chris</t>
  </si>
  <si>
    <t>Lombardo</t>
  </si>
  <si>
    <t>218-220 High Street</t>
  </si>
  <si>
    <t>PRESTON</t>
  </si>
  <si>
    <t>(03) 9484 5806
0408 810 795</t>
  </si>
  <si>
    <t>ceo@bridgedarebin.org.au</t>
  </si>
  <si>
    <t>Cancelled 19/03/2015</t>
  </si>
  <si>
    <t>Preston Reservoir Adult Community Education Inc</t>
  </si>
  <si>
    <t>PRACE</t>
  </si>
  <si>
    <t>Paddy</t>
  </si>
  <si>
    <t>McVeigh</t>
  </si>
  <si>
    <t>Merrilands Community Centre, Cnr Asquith &amp; Sturdee Streets</t>
  </si>
  <si>
    <t>RESERVOIR</t>
  </si>
  <si>
    <t>(03) 9462 6077</t>
  </si>
  <si>
    <t>paddy@prace.vic.edu.au</t>
  </si>
  <si>
    <t>Independent secondary school.  DET Emergency Management Framework:   https://edugate.eduweb.vic.gov.au/Services/emergmgmt/_layouts/15/WopiFrame.aspx?sourcedoc=/Services/emergmgmt/Resource%20Library/Emergency%20Management%20Framework%20October%202015.docx&amp;action=default&amp;DefaultItemOpen=143      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</si>
  <si>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Pyramid Hill Neighbourhood House</t>
  </si>
  <si>
    <t>Pyramid-Hill</t>
  </si>
  <si>
    <t>Dowles</t>
  </si>
  <si>
    <t>22 Kelly Street</t>
  </si>
  <si>
    <t>PYRAMID HILL</t>
  </si>
  <si>
    <t>(03) 5455 7129</t>
  </si>
  <si>
    <t>phnh@bigpond.com</t>
  </si>
  <si>
    <t>Expired 1/09/2005</t>
  </si>
  <si>
    <t>Wyndham City Council</t>
  </si>
  <si>
    <t>Quantin Binnah Community Centre Inc</t>
  </si>
  <si>
    <t xml:space="preserve">Quantin-Binnah </t>
  </si>
  <si>
    <t>Norman</t>
  </si>
  <si>
    <t>Arnold</t>
  </si>
  <si>
    <t>61 Thames Boulevard</t>
  </si>
  <si>
    <t>WERRIBEE</t>
  </si>
  <si>
    <t>(03) 9742 5040</t>
  </si>
  <si>
    <t>manager@qbcc.org.au</t>
  </si>
  <si>
    <t>Quantum Support Services Inc.</t>
  </si>
  <si>
    <t>QuantumSS</t>
  </si>
  <si>
    <t>Pearson</t>
  </si>
  <si>
    <t>PO Box 222</t>
  </si>
  <si>
    <t>(03) 5120 2000</t>
  </si>
  <si>
    <t>elizabeth.pearson@quantum.org.au</t>
  </si>
  <si>
    <t xml:space="preserve">5 years </t>
  </si>
  <si>
    <t xml:space="preserve">DHHS: Housing, youth, family violence support services: required to comply with DHHS Emergency Management Policy: https://providers.dhhs.vic.gov.au/health-and-human-services-sector-emergency-management-policy </t>
  </si>
  <si>
    <t>Red Cliffs Community Resource Centre Inc</t>
  </si>
  <si>
    <t>RedCliffs-CRC</t>
  </si>
  <si>
    <t>Jo</t>
  </si>
  <si>
    <t>Farrell</t>
  </si>
  <si>
    <t>25 Indi Avenue</t>
  </si>
  <si>
    <t>RED CLIFFS</t>
  </si>
  <si>
    <t>(03) 5024 3455
0428 242 993</t>
  </si>
  <si>
    <t>rcresource@smartchat.net.au</t>
  </si>
  <si>
    <t>Rejoice Chinese Christian Communications Centre Inc.</t>
  </si>
  <si>
    <t xml:space="preserve">Rejoice </t>
  </si>
  <si>
    <t>Raymond</t>
  </si>
  <si>
    <t>Chow</t>
  </si>
  <si>
    <t>Chairman</t>
  </si>
  <si>
    <t>Level 1, 1 Walker Road</t>
  </si>
  <si>
    <t>NUNAWADING</t>
  </si>
  <si>
    <t>(03) 9888 7422
0422 871 799</t>
  </si>
  <si>
    <t>rejoice@tpg.com.au</t>
  </si>
  <si>
    <t>Resurrection Catholic Church Keysborough</t>
  </si>
  <si>
    <t>Keysborough Learning Centre</t>
  </si>
  <si>
    <t>KeysboroughLC</t>
  </si>
  <si>
    <t>Neil</t>
  </si>
  <si>
    <t>Cooper</t>
  </si>
  <si>
    <t>402 Corrigan Road</t>
  </si>
  <si>
    <t>KEYSBOROUGH</t>
  </si>
  <si>
    <t>(03) 9798 7005</t>
  </si>
  <si>
    <t>neil@klckeys.com.au</t>
  </si>
  <si>
    <t>Reynard Street Neighbourhood House Incorporated</t>
  </si>
  <si>
    <t>Robinson Reserve Neighbourhood House Inc</t>
  </si>
  <si>
    <t>Reynard-St-NH</t>
  </si>
  <si>
    <t>Lucy</t>
  </si>
  <si>
    <t>Eames</t>
  </si>
  <si>
    <t>104A Reynard Street</t>
  </si>
  <si>
    <t>COBURG</t>
  </si>
  <si>
    <t>(03) 9386 7128</t>
  </si>
  <si>
    <t>coordinator@rrnh.org.au</t>
  </si>
  <si>
    <t>Richmond Community Learning Centre Inc</t>
  </si>
  <si>
    <t>Richmond-CLC</t>
  </si>
  <si>
    <t>Gardiner</t>
  </si>
  <si>
    <t>92-94 Lord Street</t>
  </si>
  <si>
    <t>(03) 9428 9901</t>
  </si>
  <si>
    <t>admin@rclc.org.au</t>
  </si>
  <si>
    <t>Robinvale Network House Inc</t>
  </si>
  <si>
    <t xml:space="preserve">Robinvale </t>
  </si>
  <si>
    <t>Martinussen</t>
  </si>
  <si>
    <t>1 Maples Lane</t>
  </si>
  <si>
    <t>ROBINVALE</t>
  </si>
  <si>
    <t>(03) 5026 4128</t>
  </si>
  <si>
    <t>networkhouse@bigpond.com</t>
  </si>
  <si>
    <t>Cancelled 21/12/2012</t>
  </si>
  <si>
    <t>Rosanna Fire Station Community House Inc</t>
  </si>
  <si>
    <t>Rosanna-FSCH</t>
  </si>
  <si>
    <t>Jasdip</t>
  </si>
  <si>
    <t>Singh</t>
  </si>
  <si>
    <t>232 Lower Plenty Road</t>
  </si>
  <si>
    <t>ROSANNA</t>
  </si>
  <si>
    <t>(03) 9458 1935</t>
  </si>
  <si>
    <t>jasdips@rfsch.org.au</t>
  </si>
  <si>
    <t>Rosewall Neighbourhood Centre Inc.</t>
  </si>
  <si>
    <t>Rosewall Neighbourhood Centre Committee of Management Inc</t>
  </si>
  <si>
    <t>Rosewall-NC</t>
  </si>
  <si>
    <t>Humphreys</t>
  </si>
  <si>
    <t>36 Sharland Road</t>
  </si>
  <si>
    <t>(03) 5275 7409</t>
  </si>
  <si>
    <t>manager@rosewallnc.org.au</t>
  </si>
  <si>
    <t>Rowville Neighbourhood Learning Centre Inc</t>
  </si>
  <si>
    <t>Rowville-NLC</t>
  </si>
  <si>
    <t>Natalie</t>
  </si>
  <si>
    <t>Durkovic</t>
  </si>
  <si>
    <t>Office 2 Community Centre Building, 40 Fulham Road</t>
  </si>
  <si>
    <t>ROWVILLE</t>
  </si>
  <si>
    <t>(03) 9764 1166
0424 685 551</t>
  </si>
  <si>
    <t>manager@rowvillenlc.org.au</t>
  </si>
  <si>
    <t>South Grampians Shire Council</t>
  </si>
  <si>
    <t>Rural Industries Skill Training Centre Inc</t>
  </si>
  <si>
    <t>RIST</t>
  </si>
  <si>
    <t>Bill</t>
  </si>
  <si>
    <t>Hamill</t>
  </si>
  <si>
    <t>915 Mt Napier Road</t>
  </si>
  <si>
    <t>HAMILTON</t>
  </si>
  <si>
    <t>(03) 5573 0943</t>
  </si>
  <si>
    <t>bhamill@rist.edu.au</t>
  </si>
  <si>
    <t>Rushworth Community House Inc</t>
  </si>
  <si>
    <t>Rushworth-CH</t>
  </si>
  <si>
    <t>Eloise</t>
  </si>
  <si>
    <t>Mitchell</t>
  </si>
  <si>
    <t>67 High Street</t>
  </si>
  <si>
    <t>RUSHWORTH</t>
  </si>
  <si>
    <t>(03) 5856 1295</t>
  </si>
  <si>
    <t>admin@rushcomhouse.org.au</t>
  </si>
  <si>
    <t>Sale Neighbourhood House Inc</t>
  </si>
  <si>
    <t>SaleNH</t>
  </si>
  <si>
    <t>Kaitlin</t>
  </si>
  <si>
    <t>McLaughlin</t>
  </si>
  <si>
    <t>19-21 Leslie Street</t>
  </si>
  <si>
    <t>SALE</t>
  </si>
  <si>
    <t>(03) 5144 5747</t>
  </si>
  <si>
    <t>office@snh.net.au</t>
  </si>
  <si>
    <t>Sandybeach Community Co-operative Society Limited</t>
  </si>
  <si>
    <t xml:space="preserve">Sandybeach </t>
  </si>
  <si>
    <t>Hill</t>
  </si>
  <si>
    <t>2 Sims Street</t>
  </si>
  <si>
    <t>SANDRINGHAM</t>
  </si>
  <si>
    <t>(03) 9598 2155</t>
  </si>
  <si>
    <t>ceo@sandybeach.org.au</t>
  </si>
  <si>
    <t>Expired 2/08/2018</t>
  </si>
  <si>
    <t>SCAA Shearer Woolhandler Training Inc</t>
  </si>
  <si>
    <t>SCAA-Shearer</t>
  </si>
  <si>
    <t>Neeson</t>
  </si>
  <si>
    <t>232 Gray Street</t>
  </si>
  <si>
    <t>1300 787 984
0429 633 766</t>
  </si>
  <si>
    <t>jneeson@shearerwoolhandler.com.au</t>
  </si>
  <si>
    <t>Selby Community House Inc</t>
  </si>
  <si>
    <t>SelbyCH</t>
  </si>
  <si>
    <t>Anna</t>
  </si>
  <si>
    <t>Reid</t>
  </si>
  <si>
    <t>Minak Reserve, Wombalana Road</t>
  </si>
  <si>
    <t>SELBY</t>
  </si>
  <si>
    <t>(03) 9754 2039
0417 335 177</t>
  </si>
  <si>
    <t>selby@selbyhouse.com.au</t>
  </si>
  <si>
    <t>Shepparton Access</t>
  </si>
  <si>
    <t>Wendy</t>
  </si>
  <si>
    <t>Shanks</t>
  </si>
  <si>
    <t>227 Wyndham Street</t>
  </si>
  <si>
    <t>(03) 5831 6180
0418 359 712</t>
  </si>
  <si>
    <t>wendys@sheppaccess.com.au</t>
  </si>
  <si>
    <t>Cancelled 1/03/2019</t>
  </si>
  <si>
    <t>DHHS: Disability services: required to comply with DHHS Emergency Management Policy: https://providers.dhhs.vic.gov.au/health-and-human-services-sector-emergency-management-policy   NDIS: emergency management plan and information on NDIS website including bushfire and coronavirus response.  NDIA is collaborating with key government and health agencies and delivering on their Agency Pandemic Plan in line with the Government’s Emergency Response Plan.</t>
  </si>
  <si>
    <t>Changed TOID Number (20654) April 2020 due to change in RTO status.</t>
  </si>
  <si>
    <t>Shepparton Adult and Community Education College Inc</t>
  </si>
  <si>
    <t xml:space="preserve">Shepparton Adult &amp; Community Education Inc
</t>
  </si>
  <si>
    <t>SheppartonACE</t>
  </si>
  <si>
    <t>Bronwyn</t>
  </si>
  <si>
    <t>Operations Manager</t>
  </si>
  <si>
    <t>130 Rowe Street</t>
  </si>
  <si>
    <t>(03) 5831 4029</t>
  </si>
  <si>
    <t>brace@iinet.net.au</t>
  </si>
  <si>
    <t>Corangamite Shire Council</t>
  </si>
  <si>
    <t>Simpson &amp; District Community Centre Inc</t>
  </si>
  <si>
    <t>SimpsonDistrict</t>
  </si>
  <si>
    <t>Debra</t>
  </si>
  <si>
    <t>11 Jayarra Street</t>
  </si>
  <si>
    <t>SIMPSON</t>
  </si>
  <si>
    <t>(03) 5594 3448
0402 713 987</t>
  </si>
  <si>
    <t>office@simpsondcc.com.au</t>
  </si>
  <si>
    <t>SkillsPlus Ltd</t>
  </si>
  <si>
    <t>SkillsPlus</t>
  </si>
  <si>
    <t>Education Manager</t>
  </si>
  <si>
    <t>31 Playne Street</t>
  </si>
  <si>
    <t>0447 373 941</t>
  </si>
  <si>
    <t>amanda.vincent@skillsplus.com.au</t>
  </si>
  <si>
    <t>Disability services. Commonwealth: Jobactive, NDIS,  Disability Employment Services, Skills for Education and Employment.  NDIS: emergency management plan and information on NDIS website including bushfire and COVID-19 s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</si>
  <si>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Sorrento Community Centre Inc</t>
  </si>
  <si>
    <t xml:space="preserve">Sorrento </t>
  </si>
  <si>
    <t>Heather</t>
  </si>
  <si>
    <t>Barton</t>
  </si>
  <si>
    <t>A/Manager</t>
  </si>
  <si>
    <t>860-868 Melbourne Road</t>
  </si>
  <si>
    <t>SORRENTO</t>
  </si>
  <si>
    <t>(03) 5984 3360
0418 974 994</t>
  </si>
  <si>
    <t>manager@sorrentocommunitycentre.com</t>
  </si>
  <si>
    <t>South Shepparton Community Centre Inc</t>
  </si>
  <si>
    <t xml:space="preserve">Sth-Shepparton </t>
  </si>
  <si>
    <t>Dawn</t>
  </si>
  <si>
    <t>Taylor</t>
  </si>
  <si>
    <t>11 Service Street</t>
  </si>
  <si>
    <t>(03) 5821 6172
0432 039 639</t>
  </si>
  <si>
    <t>dawn.taylor@southcom.org.au</t>
  </si>
  <si>
    <t>Southern Grampians Adult Education Inc</t>
  </si>
  <si>
    <t xml:space="preserve">Southern-Gramp </t>
  </si>
  <si>
    <t>Erin</t>
  </si>
  <si>
    <t>White</t>
  </si>
  <si>
    <t>48 Thompson Street</t>
  </si>
  <si>
    <t>(03) 5571 9900
0447 003 831</t>
  </si>
  <si>
    <t>erin@sgae.vic.edu.au</t>
  </si>
  <si>
    <t>Southern Migrant and Refugee Centre Inc</t>
  </si>
  <si>
    <t>SouthernMRC</t>
  </si>
  <si>
    <t>Ramesh</t>
  </si>
  <si>
    <t>Kumar</t>
  </si>
  <si>
    <t>31-39 Clow Street</t>
  </si>
  <si>
    <t>(03) 9767 1926</t>
  </si>
  <si>
    <t>rameshk@smrc.org.au</t>
  </si>
  <si>
    <t xml:space="preserve">DHHS: HACC and aged care services:required to comply with DHHS Emergency Management Policy: https://providers.dhhs.vic.gov.au/health-and-human-services-sector-emergency-management-policy   </t>
  </si>
  <si>
    <t>Southport Community Centre Incorporated</t>
  </si>
  <si>
    <t>Port Melbourne Neighbourhood Centre Inc.</t>
  </si>
  <si>
    <t>Southport-CC</t>
  </si>
  <si>
    <t>Cnr Liardet &amp; Nott Streets</t>
  </si>
  <si>
    <t>PORT MELBOURNE</t>
  </si>
  <si>
    <t>(03) 9645 1476</t>
  </si>
  <si>
    <t>connect@pmnc.org.au</t>
  </si>
  <si>
    <t>Expired 25/02/2004</t>
  </si>
  <si>
    <t>Span Community House Inc.</t>
  </si>
  <si>
    <t>SpanCH</t>
  </si>
  <si>
    <t>Colleen</t>
  </si>
  <si>
    <t>Duggan</t>
  </si>
  <si>
    <t>64 Clyde Street</t>
  </si>
  <si>
    <t>THORNBURY</t>
  </si>
  <si>
    <t>(03) 9480 1364</t>
  </si>
  <si>
    <t>manager@spanhouse.org</t>
  </si>
  <si>
    <t>Springdale Neighbourhood Centre Inc</t>
  </si>
  <si>
    <t>SpringdaleNC</t>
  </si>
  <si>
    <t>Brackley</t>
  </si>
  <si>
    <t>17-21 High Street</t>
  </si>
  <si>
    <t>DRYSDALE</t>
  </si>
  <si>
    <t>(03) 5253 1960</t>
  </si>
  <si>
    <t>coordinator@springdale.org.au</t>
  </si>
  <si>
    <t>Expired 15/02/2004</t>
  </si>
  <si>
    <t>Springvale Indo-Chinese Mutual Assistance Association Inc</t>
  </si>
  <si>
    <t>Springvale-IndoChinese</t>
  </si>
  <si>
    <t>Bic</t>
  </si>
  <si>
    <t>Gresty</t>
  </si>
  <si>
    <t>11-13 Morwell Parade</t>
  </si>
  <si>
    <t>SPRINGVALE</t>
  </si>
  <si>
    <t>(03) 9547 7939</t>
  </si>
  <si>
    <t>bicgresty@hotmail.com</t>
  </si>
  <si>
    <t>Expired 19/02/2004</t>
  </si>
  <si>
    <t xml:space="preserve">DHHS: disability and family violence services:required to comply with DHHS Emergency Management Policy: https://providers.dhhs.vic.gov.au/health-and-human-services-sector-emergency-management-policy   </t>
  </si>
  <si>
    <t>Springvale Learning and Activities Centre Incorporated</t>
  </si>
  <si>
    <t>SpringvaleLAC</t>
  </si>
  <si>
    <t>Elena</t>
  </si>
  <si>
    <t>Sheldon</t>
  </si>
  <si>
    <t>1 Osborne Avenue</t>
  </si>
  <si>
    <t>(03) 9547 2647</t>
  </si>
  <si>
    <t>manager@springvalelac.org.au</t>
  </si>
  <si>
    <t>Changed TOID Number (22231) April 2020 due to change in RTO status.</t>
  </si>
  <si>
    <t>Springvale Neighbourhood House Inc</t>
  </si>
  <si>
    <t>SpringvaleNH</t>
  </si>
  <si>
    <t>Virtue</t>
  </si>
  <si>
    <t>46-50 Queens Avenue</t>
  </si>
  <si>
    <t>(03) 9574 6399
0427 774 874</t>
  </si>
  <si>
    <t>coordinator@snh.org.au</t>
  </si>
  <si>
    <t>St. Arnaud Neighbourhood House Inc</t>
  </si>
  <si>
    <t>St Arnaud Neighbourhood House - Auspiced by Stawell</t>
  </si>
  <si>
    <t>St-Arnaud-NH</t>
  </si>
  <si>
    <t>Stevenson</t>
  </si>
  <si>
    <t>34 Alma Street</t>
  </si>
  <si>
    <t>ST ARNAUD</t>
  </si>
  <si>
    <t>(03) 5495 3300</t>
  </si>
  <si>
    <t>stanh@commander.net.au</t>
  </si>
  <si>
    <t>Stawell Neighbourhood House Inc</t>
  </si>
  <si>
    <t xml:space="preserve">Stawell </t>
  </si>
  <si>
    <t xml:space="preserve"> Dearman</t>
  </si>
  <si>
    <t>42 Sloane Street</t>
  </si>
  <si>
    <t>(03) 5358 3500
0408 563 947</t>
  </si>
  <si>
    <t>chris@snhlc.org.au</t>
  </si>
  <si>
    <t>Sunraysia Mallee Ethnic Communities Council Inc</t>
  </si>
  <si>
    <t>Northern Mallee Migrants Services Group</t>
  </si>
  <si>
    <t>SMECC</t>
  </si>
  <si>
    <t>Dean</t>
  </si>
  <si>
    <t>Wickham</t>
  </si>
  <si>
    <t>255 Eleventh Street</t>
  </si>
  <si>
    <t>(03) 5022 1006
0478 057 877</t>
  </si>
  <si>
    <t>eo@smecc.org.au</t>
  </si>
  <si>
    <t xml:space="preserve">Commonwealth: Settlement services, aged care,. DPC. Mildura Rural City Council. DJPR (Jobs Victoria). </t>
  </si>
  <si>
    <t>Sunraysia Regional Consulting Limited</t>
  </si>
  <si>
    <t>Sunraysia RC</t>
  </si>
  <si>
    <t>Marion</t>
  </si>
  <si>
    <t>150 Langtree Avenue</t>
  </si>
  <si>
    <t>(03) 5023 8656</t>
  </si>
  <si>
    <t>mwilson@sunraysiarc.com.au</t>
  </si>
  <si>
    <t>DJPR Jobs Victoria</t>
  </si>
  <si>
    <t>Sussex Neighbourhood House Inc</t>
  </si>
  <si>
    <t>SussexNH</t>
  </si>
  <si>
    <t>Vic</t>
  </si>
  <si>
    <t>Issell</t>
  </si>
  <si>
    <t>7 Prospect Street</t>
  </si>
  <si>
    <t>PASCOE VALE</t>
  </si>
  <si>
    <t>(03) 9354 2210</t>
  </si>
  <si>
    <t>manager@sussexnh.org.au</t>
  </si>
  <si>
    <t>Expired 14/10/2010</t>
  </si>
  <si>
    <t>Swan Hill Neighbourhood House Inc</t>
  </si>
  <si>
    <t>SwanHill-NH</t>
  </si>
  <si>
    <t>Kathryn</t>
  </si>
  <si>
    <t>Bishop</t>
  </si>
  <si>
    <t>Cnr Beveridge &amp; Rutherford Streets</t>
  </si>
  <si>
    <t>(03) 5032 1549</t>
  </si>
  <si>
    <t>shnh98@live.com.au</t>
  </si>
  <si>
    <t>Task Force Community Agency Inc</t>
  </si>
  <si>
    <t>Task-Force</t>
  </si>
  <si>
    <t>Ray</t>
  </si>
  <si>
    <t>Blessing</t>
  </si>
  <si>
    <t>421 South Road</t>
  </si>
  <si>
    <t>(03) 9532 0811</t>
  </si>
  <si>
    <t>rayb@taskforce.org.au</t>
  </si>
  <si>
    <t>DHHS:youth services:, alcohol and drug services: required to comply with DHHS Emergency Management Policy: https://providers.dhhs.vic.gov.au/health-and-human-services-sector-emergency-management-policy.  DJPR Jobs Victoria (JVEN).  DoJ.  C 'wealth: Dept of Human Services       ASQA provides updated coronavirus advice to registered RTOs: https://www.asqa.gov.au/coronavirus-advice</t>
  </si>
  <si>
    <t>Tatura Community House Inc</t>
  </si>
  <si>
    <t>TaturaCH</t>
  </si>
  <si>
    <t xml:space="preserve">Leeane </t>
  </si>
  <si>
    <t>Button</t>
  </si>
  <si>
    <t>12-16 Casey Street</t>
  </si>
  <si>
    <t>TATURA</t>
  </si>
  <si>
    <t>(03) 5824 1315</t>
  </si>
  <si>
    <t>tatcom@tatcom.com.au</t>
  </si>
  <si>
    <t>The Basin Community House Inc</t>
  </si>
  <si>
    <t>Basin-CH</t>
  </si>
  <si>
    <t>McTaggart</t>
  </si>
  <si>
    <t>21 Liverpool Road</t>
  </si>
  <si>
    <t>THE BASIN</t>
  </si>
  <si>
    <t>(03) 9761 0209
0419 576 169</t>
  </si>
  <si>
    <t>heather.mctaggart@basincommunityhouse.org</t>
  </si>
  <si>
    <t>Expired 31/07/2008</t>
  </si>
  <si>
    <t>The Centre for Continuing Education Inc</t>
  </si>
  <si>
    <t>Centre-Continuing Ed</t>
  </si>
  <si>
    <t>Felicity</t>
  </si>
  <si>
    <t>17 Chisholm Street</t>
  </si>
  <si>
    <t>(03) 5721  0200
0419 129 460</t>
  </si>
  <si>
    <t>felicity.williams@thecentre.vic.edu.au</t>
  </si>
  <si>
    <t>2019/20 bushfire: located within State of Disaster declared LGA: not directly impacted but may provide support and/or have impacted staff and students       ASQA provides updated coronavirus advice to registered RTOs: https://www.asqa.gov.au/coronavirus-advice</t>
  </si>
  <si>
    <t>The Centre: Connecting Community In North &amp; West Melbourne Inc</t>
  </si>
  <si>
    <t>Centre-NWMelb</t>
  </si>
  <si>
    <t>Tom</t>
  </si>
  <si>
    <t>Seddon</t>
  </si>
  <si>
    <t>58 Errol Street</t>
  </si>
  <si>
    <t>(03) 9328 1126
0411 204 817</t>
  </si>
  <si>
    <t>director@centre.org.au</t>
  </si>
  <si>
    <t>The Kevin Heinze Garden Centre Incorporated</t>
  </si>
  <si>
    <t>Kevin Heinze GROW</t>
  </si>
  <si>
    <t>Kevin-Heinze</t>
  </si>
  <si>
    <t>Josh</t>
  </si>
  <si>
    <t>Fergeus</t>
  </si>
  <si>
    <t>39 Wetherby Road</t>
  </si>
  <si>
    <t>DONCASTER</t>
  </si>
  <si>
    <t>(03) 9848 3695
0466 465 421</t>
  </si>
  <si>
    <t>josh@kevinheinzegrow.org.au</t>
  </si>
  <si>
    <t xml:space="preserve">Disability services,  Commonwealth: NDIS: emergency management plan and information on NDIS website including bushfire and COVID-19 response.  NDIA is collaborating with key government and health agencies and delivering on their Agency Pandemic Plan in line with the Government’s Emergency Response Plan.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Home Support Program. </t>
  </si>
  <si>
    <t>The Old Courthouse Committee of Management Inc</t>
  </si>
  <si>
    <t>Old Courthouse Committee of Management Inc</t>
  </si>
  <si>
    <t>Old-Courthouse</t>
  </si>
  <si>
    <t>McDonald</t>
  </si>
  <si>
    <t>31 Henty Street</t>
  </si>
  <si>
    <t>CASTERTON</t>
  </si>
  <si>
    <t>(03) 9328 1126</t>
  </si>
  <si>
    <t>nh@ochcasterton.com.au</t>
  </si>
  <si>
    <t>Cancelled 18/06/2014</t>
  </si>
  <si>
    <t>The Onemda Association Inc</t>
  </si>
  <si>
    <t>Onemda Adult Training and Support Service, The</t>
  </si>
  <si>
    <t>Onemda</t>
  </si>
  <si>
    <t>Lewis</t>
  </si>
  <si>
    <t>123 Andersons Creek</t>
  </si>
  <si>
    <t>(03) 5967 1776</t>
  </si>
  <si>
    <t>slewis@onemda.com.au</t>
  </si>
  <si>
    <t>Cancelled 31/12/2003</t>
  </si>
  <si>
    <t>DHHS Disability Services: required to comply with DHHS Emergency Management Policy: https://providers.dhhs.vic.gov.au/health-and-human-services-sector-emergency-management-policy.  DoJ C 'wealth: Dept of Human Services . Commonwealth Disability services,  NDIS: emergency management plan and information on NDIS website including bushfire and coronavirus response.  NDIA is collaborating with key government and health agencies and delivering on their Agency Pandemic Plan in line with the Government’s Emergency Response Plan.</t>
  </si>
  <si>
    <t>The Social Studio Inc</t>
  </si>
  <si>
    <t>Social-Studio</t>
  </si>
  <si>
    <t>Cate</t>
  </si>
  <si>
    <t>Coleman</t>
  </si>
  <si>
    <t>128 Smith Street</t>
  </si>
  <si>
    <t>COLLINGWOOD</t>
  </si>
  <si>
    <t>(03) 9417 2143</t>
  </si>
  <si>
    <t>cate@thesocialstudio.org</t>
  </si>
  <si>
    <t xml:space="preserve">DJPR: Creative Victoria, Commonwealth: Dept of Social Services. </t>
  </si>
  <si>
    <t>The South Kingsville Community Centre Inc</t>
  </si>
  <si>
    <t>Sth-KingsvilleCC</t>
  </si>
  <si>
    <t>Wilkinson</t>
  </si>
  <si>
    <t xml:space="preserve">SOUTH KINGSVILLE </t>
  </si>
  <si>
    <t>(03) 9399 3000
0400 738 968</t>
  </si>
  <si>
    <t>manager@skcc.net.au</t>
  </si>
  <si>
    <t>Tongala Community Activities Centre Inc</t>
  </si>
  <si>
    <t>Tongala-CAC</t>
  </si>
  <si>
    <t>Palmer</t>
  </si>
  <si>
    <t>94 Mangan Street</t>
  </si>
  <si>
    <t>TONGALA</t>
  </si>
  <si>
    <t>(03) 5859 1268
0437 469 585</t>
  </si>
  <si>
    <t>tcaccoordinator@bigpond.com</t>
  </si>
  <si>
    <t>Expired 31/12/2014</t>
  </si>
  <si>
    <t>Traralgon Neighbourhood Learning House Inc.</t>
  </si>
  <si>
    <t>TraralgonNL</t>
  </si>
  <si>
    <t>Dorsett</t>
  </si>
  <si>
    <t>11-13 Breed Street</t>
  </si>
  <si>
    <t xml:space="preserve">TRARALGON </t>
  </si>
  <si>
    <t>(03) 5174 6199</t>
  </si>
  <si>
    <t>tnh@wideband.net.au</t>
  </si>
  <si>
    <t>Trudewind Road Neighbourhood House Inc</t>
  </si>
  <si>
    <t>Trudewind-Rd</t>
  </si>
  <si>
    <t>Lees</t>
  </si>
  <si>
    <t>44 Quirk Court</t>
  </si>
  <si>
    <t>(02) 6024 3950</t>
  </si>
  <si>
    <t>trudewind@bigpond.com</t>
  </si>
  <si>
    <t>United-Spanish Latin American Welfare Centre Inc</t>
  </si>
  <si>
    <t>Spanish Latin American Welfare Centre</t>
  </si>
  <si>
    <t xml:space="preserve">UnitedSpanish </t>
  </si>
  <si>
    <t>Cecilia</t>
  </si>
  <si>
    <t>Hernandez</t>
  </si>
  <si>
    <t>Suite 103-106, 44-56 Hampstead Road</t>
  </si>
  <si>
    <t xml:space="preserve">MAIDSTONE </t>
  </si>
  <si>
    <t xml:space="preserve">(03) 9318 2949
0424 431 591
</t>
  </si>
  <si>
    <t>chair@united.org.au</t>
  </si>
  <si>
    <t>Commonwealth Dept of Social Services. Home Care Services Program</t>
  </si>
  <si>
    <t>Uniting (Victoria and Tasmania) Limited</t>
  </si>
  <si>
    <t>Prahran Mission</t>
  </si>
  <si>
    <t>Uniting</t>
  </si>
  <si>
    <t>Vikas</t>
  </si>
  <si>
    <t>Sahni</t>
  </si>
  <si>
    <t>211 Chapel Street</t>
  </si>
  <si>
    <t>(03) 9692 9526</t>
  </si>
  <si>
    <t>vikas.sahni@vt.uniting.org</t>
  </si>
  <si>
    <t>Expired 8/07/2010</t>
  </si>
  <si>
    <r>
      <t>DHHS Disability Services:  required to comply with DHHS Emergency Management Policy: https://providers.dhhs.vic.gov.au/health-and-human-services-sector-emergency-management-policy.</t>
    </r>
    <r>
      <rPr>
        <sz val="11"/>
        <rFont val="Calibri"/>
        <family val="2"/>
        <scheme val="minor"/>
      </rPr>
      <t xml:space="preserve">  Early childhood services: DET Emergency Management Framework:   https://edugate.eduweb.vic.gov.au/Services/emergmgmt/_layouts/15/WopiFrame.aspx?sourcedoc=/Services/emergmgmt/Resource%20Library/Emergency%20Management%20Framework%20October%202015.docx&amp;action=default&amp;DefaultItemOpen=165. NDIS: emergency management plan and information on NDIS website including bushfire and coronavirus response</t>
    </r>
  </si>
  <si>
    <t>Upper Beaconsfield Community Centre</t>
  </si>
  <si>
    <t>UpperBeaconsfield</t>
  </si>
  <si>
    <t xml:space="preserve">Darlene </t>
  </si>
  <si>
    <t xml:space="preserve">Stillwell </t>
  </si>
  <si>
    <t>2 Salisbury Road</t>
  </si>
  <si>
    <t>UPPER BEACONSFIELD</t>
  </si>
  <si>
    <t>(03) 5944 3484</t>
  </si>
  <si>
    <t>darlene@ubcc.org.au</t>
  </si>
  <si>
    <t>Expired 30/04/2015</t>
  </si>
  <si>
    <t>Vermont South Community House Incorporated</t>
  </si>
  <si>
    <t>Vermont-SCH</t>
  </si>
  <si>
    <t>Position Vacant</t>
  </si>
  <si>
    <t>Karobran Drive</t>
  </si>
  <si>
    <t>VERMONT SOUTH</t>
  </si>
  <si>
    <t>(03) 9803 2335</t>
  </si>
  <si>
    <t>manager@vsch.org.au</t>
  </si>
  <si>
    <t>VICSEG New Futures</t>
  </si>
  <si>
    <t>VICSEG</t>
  </si>
  <si>
    <t>Elias</t>
  </si>
  <si>
    <t>Tsigaras</t>
  </si>
  <si>
    <t>11 Munro Street</t>
  </si>
  <si>
    <t>(03) 9093 5181</t>
  </si>
  <si>
    <t>etsigaras@vicsegnewfutures.org.au</t>
  </si>
  <si>
    <r>
      <t xml:space="preserve">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ASQA provides updated coronavirus advice to registered RTOs: https://www.asqa.gov.au/coronavirus-advice</t>
    </r>
  </si>
  <si>
    <t>Victorian Aboriginal Community Services Association Limited</t>
  </si>
  <si>
    <t>VACSAL</t>
  </si>
  <si>
    <t>Bamblett</t>
  </si>
  <si>
    <t>496 High Street</t>
  </si>
  <si>
    <t>(03) 9416 4266</t>
  </si>
  <si>
    <t>linda.bamblett@vacsal.org.au</t>
  </si>
  <si>
    <r>
      <t xml:space="preserve">DHHS Family Services:  required to comply with DHHS Emergency Management Policy: https://providers.dhhs.vic.gov.au/health-and-human-services-sector-emergency-management-policy.  </t>
    </r>
    <r>
      <rPr>
        <sz val="11"/>
        <rFont val="Calibri"/>
        <family val="2"/>
        <scheme val="minor"/>
      </rPr>
      <t>Early childhood services: DET Emergency Management Framework:   https://edugate.eduweb.vic.gov.au/Services/emergmgmt/_layouts/15/WopiFrame.aspx?sourcedoc=/Services/emergmgmt/Resource%20Library/Emergency%20Management%20Framework%20October%202015.docx&amp;action=default&amp;DefaultItemOpen=165.                                            ASQA provides updated coronavirus advice to registered RTOs: https://www.asqa.gov.au/coronavirus-advice</t>
    </r>
  </si>
  <si>
    <t>Victorian Deaf Society</t>
  </si>
  <si>
    <t>Expression Australia</t>
  </si>
  <si>
    <t xml:space="preserve">VicDeaf </t>
  </si>
  <si>
    <t>Adam</t>
  </si>
  <si>
    <t>Tinkler</t>
  </si>
  <si>
    <t>Level 4, 340 Albert Street</t>
  </si>
  <si>
    <t>EAST MELBOURNE</t>
  </si>
  <si>
    <t>(03) 9473 1111
0409 009 854</t>
  </si>
  <si>
    <t>adamt@vicdeaf.com.au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</si>
  <si>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</si>
  <si>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Victorian Vocational Rehabilitation Association</t>
  </si>
  <si>
    <t>Brite Institute</t>
  </si>
  <si>
    <t>BRITE</t>
  </si>
  <si>
    <t>Nick</t>
  </si>
  <si>
    <t>MacHale</t>
  </si>
  <si>
    <t>1 Belfast Street</t>
  </si>
  <si>
    <t xml:space="preserve">(03) 9301 7334
0439 990 113
</t>
  </si>
  <si>
    <t>nmachale@brite.com.au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</si>
  <si>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</si>
  <si>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Waminda Inc</t>
  </si>
  <si>
    <t xml:space="preserve">Waminda </t>
  </si>
  <si>
    <t>Symes</t>
  </si>
  <si>
    <t>19 Ballintine Street</t>
  </si>
  <si>
    <t>BENALLA</t>
  </si>
  <si>
    <t>(03) 5762 4528
0401 367 332</t>
  </si>
  <si>
    <t>wwaminda@bigpond.net.au</t>
  </si>
  <si>
    <t>Warracknabeal Neighbourhood House and Learning Centre Inc</t>
  </si>
  <si>
    <t>Warracknabeal-NH</t>
  </si>
  <si>
    <t>Fuller</t>
  </si>
  <si>
    <t>2 Cox Street</t>
  </si>
  <si>
    <t>WARRACKNABEAL</t>
  </si>
  <si>
    <t>(03) 5396 1360</t>
  </si>
  <si>
    <t>karen@wnhlc.com.au</t>
  </si>
  <si>
    <t>Warragul Community House Inc</t>
  </si>
  <si>
    <t>Warragul-CH</t>
  </si>
  <si>
    <t>Rosemary</t>
  </si>
  <si>
    <t>Alicia</t>
  </si>
  <si>
    <t>Managing Coordinator</t>
  </si>
  <si>
    <t>138 Normanby Street</t>
  </si>
  <si>
    <t>(03) 5623 6032</t>
  </si>
  <si>
    <t>coordinator@wchouse.org.au</t>
  </si>
  <si>
    <t>Warrandyte Neighbourhood House</t>
  </si>
  <si>
    <t>Warrandyte-NH</t>
  </si>
  <si>
    <t>Emma</t>
  </si>
  <si>
    <t>Edmonds</t>
  </si>
  <si>
    <t>168-173 Yarra Street</t>
  </si>
  <si>
    <t>WARRANDYTE</t>
  </si>
  <si>
    <t>(03) 9844 1839</t>
  </si>
  <si>
    <t>info@wnh.org.au</t>
  </si>
  <si>
    <t>Waverley Adult Literacy Program Inc</t>
  </si>
  <si>
    <t>WaverleyALP</t>
  </si>
  <si>
    <t>Gloria</t>
  </si>
  <si>
    <t>Parker</t>
  </si>
  <si>
    <t>32-34 Amaroo Street</t>
  </si>
  <si>
    <t>CHADSTONE</t>
  </si>
  <si>
    <t>(03) 9807 2322
0418 823 044</t>
  </si>
  <si>
    <t>walp@waverleyliteracy.net</t>
  </si>
  <si>
    <t>Waverley Community Learning Centre Inc</t>
  </si>
  <si>
    <t>WaverleyCLC</t>
  </si>
  <si>
    <t>Sun</t>
  </si>
  <si>
    <t>5 Fleet Street</t>
  </si>
  <si>
    <t>MOUNT WAVERLEY</t>
  </si>
  <si>
    <t>(03) 9807 6011
0433 617 889</t>
  </si>
  <si>
    <t>manager@wclc.org.au</t>
  </si>
  <si>
    <t>Wedderburn Community House Inc</t>
  </si>
  <si>
    <t>WedderburnCH</t>
  </si>
  <si>
    <t>van Veen</t>
  </si>
  <si>
    <t>24 Wilson Street</t>
  </si>
  <si>
    <t>WEDDERBURN</t>
  </si>
  <si>
    <t>(03) 5494 3489</t>
  </si>
  <si>
    <t>admin@wedderburnch.org.au</t>
  </si>
  <si>
    <t>Cancelled 27/05/2014</t>
  </si>
  <si>
    <t>Wellsprings For Women Incorporated</t>
  </si>
  <si>
    <t>Wellsprings</t>
  </si>
  <si>
    <t>Dalal</t>
  </si>
  <si>
    <t>Smiley</t>
  </si>
  <si>
    <t>79 Langhorne Street</t>
  </si>
  <si>
    <t>(03) 9701 3740</t>
  </si>
  <si>
    <t>dalal@wellspringsforwomen.com</t>
  </si>
  <si>
    <t>Wendouree Neighbourhood Centre Inc</t>
  </si>
  <si>
    <t>Wendouree West Community House &amp; Learning Centre Inc</t>
  </si>
  <si>
    <t>WendoureeNC</t>
  </si>
  <si>
    <t>Manya</t>
  </si>
  <si>
    <t>Ferwerda</t>
  </si>
  <si>
    <t>12 Violet Grove</t>
  </si>
  <si>
    <t>WENDOUREE</t>
  </si>
  <si>
    <t>(03) 5339 5069</t>
  </si>
  <si>
    <t>wncmanager@ncable.net.au</t>
  </si>
  <si>
    <t>Westgate Community Initiatives Group Inc</t>
  </si>
  <si>
    <t>WCIG</t>
  </si>
  <si>
    <t>Ron</t>
  </si>
  <si>
    <t>Miers</t>
  </si>
  <si>
    <t>2-8 Parker Street</t>
  </si>
  <si>
    <t>(03) 9689 3437
0407 833 682</t>
  </si>
  <si>
    <t>ronm@wcig.org.au</t>
  </si>
  <si>
    <r>
      <t xml:space="preserve">DHHS Family Services:  required to comply with DHHS Emergency Management Policy: https://providers.dhhs.vic.gov.au/health-and-human-services-sector-emergency-management-policy.  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Commonwealth: Skills for Education and Employment. AMEP.   ASQA provides updated coronavirus advice to registered RTOs: https://www.asqa.gov.au/coronavirus-advice</t>
    </r>
  </si>
  <si>
    <t>Whittlesea Community Connections Inc</t>
  </si>
  <si>
    <t>WhittleseaConnections</t>
  </si>
  <si>
    <t>Alex</t>
  </si>
  <si>
    <t>Haynes</t>
  </si>
  <si>
    <t>Shop 111, Pacific Epping, 571-583 High Street</t>
  </si>
  <si>
    <t>EPPING</t>
  </si>
  <si>
    <t>(03) 9401 6666
0408 255 266</t>
  </si>
  <si>
    <t>ahaynes@whittleseacc.org.au</t>
  </si>
  <si>
    <r>
      <t>DHHS Community Participation:  required to comply with DHHS Emergency Management Policy: https://providers.dhhs.vic.gov.au/health-and-human-services-sector-emergency-management-policy.</t>
    </r>
    <r>
      <rPr>
        <sz val="11"/>
        <rFont val="Calibri"/>
        <family val="2"/>
        <scheme val="minor"/>
      </rPr>
      <t xml:space="preserve">  Commonwealth Dept of Social Services. Settlement Services Program.</t>
    </r>
    <r>
      <rPr>
        <sz val="11"/>
        <color theme="4" tint="0.79998168889431442"/>
        <rFont val="Calibri"/>
        <family val="2"/>
        <scheme val="minor"/>
      </rPr>
      <t xml:space="preserve"> </t>
    </r>
    <r>
      <rPr>
        <sz val="11"/>
        <color rgb="FFFF0000"/>
        <rFont val="Calibri"/>
        <family val="2"/>
        <scheme val="minor"/>
      </rPr>
      <t xml:space="preserve"> </t>
    </r>
    <r>
      <rPr>
        <sz val="11"/>
        <rFont val="Calibri"/>
        <family val="2"/>
        <scheme val="minor"/>
      </rPr>
      <t>DPC:  Multicultural Affairs and Social Cohesion, Office of Youth</t>
    </r>
  </si>
  <si>
    <t>Whittlesea Community House Inc</t>
  </si>
  <si>
    <t>WhittleseaCH</t>
  </si>
  <si>
    <t>Mary-Lyn</t>
  </si>
  <si>
    <t>Griffith</t>
  </si>
  <si>
    <t>92A Church Street</t>
  </si>
  <si>
    <t>WHITTLESEA</t>
  </si>
  <si>
    <t>(03) 9716 3361
0408 134 280</t>
  </si>
  <si>
    <t>wchi@whittleseach.com.au</t>
  </si>
  <si>
    <t>Williamstown Community and Education Centre Inc</t>
  </si>
  <si>
    <t>WilliamstownCEC</t>
  </si>
  <si>
    <t>Mark</t>
  </si>
  <si>
    <t>Brophy</t>
  </si>
  <si>
    <t>14 Thompson Street</t>
  </si>
  <si>
    <t>WILLIAMSTOWN</t>
  </si>
  <si>
    <t>(03) 9397 6168
0401 009 113</t>
  </si>
  <si>
    <t>manager@wcec.com.au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</si>
  <si>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</si>
  <si>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Winchelsea Community House Incorporated</t>
  </si>
  <si>
    <t>WinchelseaCH</t>
  </si>
  <si>
    <t>Greaves</t>
  </si>
  <si>
    <t>28 Hesse Street</t>
  </si>
  <si>
    <t>WINCHELSEA</t>
  </si>
  <si>
    <t>(03) 5267 2028</t>
  </si>
  <si>
    <t>manager@winchhouse.org.au</t>
  </si>
  <si>
    <t>Expired 15/02/2008</t>
  </si>
  <si>
    <t>Wingate Avenue Community Centre Inc</t>
  </si>
  <si>
    <t xml:space="preserve">Wingate-Ave </t>
  </si>
  <si>
    <t>Angeline</t>
  </si>
  <si>
    <t>Courtenay</t>
  </si>
  <si>
    <t>13A Wingate Ave</t>
  </si>
  <si>
    <t>ASCOT VALE</t>
  </si>
  <si>
    <t>(03) 9376 5244</t>
  </si>
  <si>
    <t>manager@wingateave.com.au</t>
  </si>
  <si>
    <t>Wonga Park Community Cottage Inc</t>
  </si>
  <si>
    <t>Wonga Park-CC</t>
  </si>
  <si>
    <t>Louise</t>
  </si>
  <si>
    <t>Schweiger</t>
  </si>
  <si>
    <t>Unit 1, 9-13 Old Yarra Road</t>
  </si>
  <si>
    <t>WONGA PARK</t>
  </si>
  <si>
    <t>(03) 9722 1944</t>
  </si>
  <si>
    <t>wpcc@bigpond.com.au</t>
  </si>
  <si>
    <t>Workforce Plus Inc.</t>
  </si>
  <si>
    <t>Workforce Plus</t>
  </si>
  <si>
    <t>WorkforcePlus</t>
  </si>
  <si>
    <t>Bernadette</t>
  </si>
  <si>
    <t>O'Connor</t>
  </si>
  <si>
    <t>President/CEO</t>
  </si>
  <si>
    <t>16 Pedder Street</t>
  </si>
  <si>
    <t>DARNUM</t>
  </si>
  <si>
    <t>0456 037 592</t>
  </si>
  <si>
    <t>boconnor@mg-australia.com.au</t>
  </si>
  <si>
    <t>Wycheproof Community Resource Centre Inc</t>
  </si>
  <si>
    <t>Wycheproof-CRC</t>
  </si>
  <si>
    <t>Averyll</t>
  </si>
  <si>
    <t>Loft</t>
  </si>
  <si>
    <t>280 Broadway</t>
  </si>
  <si>
    <t>WYCHEPROOF</t>
  </si>
  <si>
    <t>(03) 5493 7455</t>
  </si>
  <si>
    <t>mwcrc@bigpond.net.au</t>
  </si>
  <si>
    <t>Expired 15/04/2008</t>
  </si>
  <si>
    <t>Wyndham Community and Education Centre Inc</t>
  </si>
  <si>
    <t>Wyndham-CEC</t>
  </si>
  <si>
    <t>John</t>
  </si>
  <si>
    <t>Sheen</t>
  </si>
  <si>
    <t>Chief Operating Officer</t>
  </si>
  <si>
    <t>20 Synnot Street</t>
  </si>
  <si>
    <t>(03) 9742 4013</t>
  </si>
  <si>
    <t>johns@wyndhamcec.org.au</t>
  </si>
  <si>
    <t>Yarraville Community Centre Inc</t>
  </si>
  <si>
    <t>Yarraville-CC</t>
  </si>
  <si>
    <t>Mccall</t>
  </si>
  <si>
    <t>59 Francis Street</t>
  </si>
  <si>
    <t>YARRAVILLE</t>
  </si>
  <si>
    <t>(03) 9687 1560</t>
  </si>
  <si>
    <t>chris@ycc.net.au</t>
  </si>
  <si>
    <t>Yarrawonga Neighbourhood House Inc.</t>
  </si>
  <si>
    <t>YarrawongaNH</t>
  </si>
  <si>
    <t>1 Hargrave Court</t>
  </si>
  <si>
    <t>YARRAWONGA</t>
  </si>
  <si>
    <t>(03) 5744 3911</t>
  </si>
  <si>
    <t>manager@ynh.org.au</t>
  </si>
  <si>
    <t>Yarrunga Community Centre Inc</t>
  </si>
  <si>
    <t>YarrungaCC</t>
  </si>
  <si>
    <t>Blackwell</t>
  </si>
  <si>
    <t>76-86 Croydon Hills Drive</t>
  </si>
  <si>
    <t>CROYDON HILLS</t>
  </si>
  <si>
    <t>(03) 9722 8942
0413 498 972</t>
  </si>
  <si>
    <t>manager@yarrunga.org.au</t>
  </si>
  <si>
    <t>Yooralla</t>
  </si>
  <si>
    <t>Yooralla College</t>
  </si>
  <si>
    <t>Krassas</t>
  </si>
  <si>
    <t>Executive Director, Community Services</t>
  </si>
  <si>
    <t>Level 14, 595 Collins Street</t>
  </si>
  <si>
    <t>(03) 9916 5812</t>
  </si>
  <si>
    <t>elaine.krassas@yooralla.com.au</t>
  </si>
  <si>
    <t>Expired 13/05/2016</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</si>
  <si>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</si>
  <si>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Youth Projects Limited</t>
  </si>
  <si>
    <t>Melbourne Training Options</t>
  </si>
  <si>
    <t>Youth-Projects</t>
  </si>
  <si>
    <t xml:space="preserve">Ben </t>
  </si>
  <si>
    <t>Vasiliou</t>
  </si>
  <si>
    <t>6 Hartington Street</t>
  </si>
  <si>
    <t>(03) 9304 9100</t>
  </si>
  <si>
    <t>ben@youthprojects.org.au</t>
  </si>
  <si>
    <t>DHHS Youth Services, Primary Care Partnerships, Drug Treatment Services:  required to comply with DHHS Emergency Management Policy: https://providers.dhhs.vic.gov.au/health-and-human-services-sector-emergency-management-policy.    ASQA provides updated coronavirus advice to registered RTOs: https://www.asqa.gov.au/coronavirus-advice</t>
  </si>
  <si>
    <t>YouthNow Inc</t>
  </si>
  <si>
    <t>Western Workplace Learning Inc</t>
  </si>
  <si>
    <t>YouthNow</t>
  </si>
  <si>
    <t>Bergin</t>
  </si>
  <si>
    <t>80B Harvester Road</t>
  </si>
  <si>
    <t>(03) 8311 5800
0400 865 103</t>
  </si>
  <si>
    <t>colleen@youthnow.org.au</t>
  </si>
  <si>
    <t>DoJ. Commonwealth Dept of Jobs &amp; Small Business</t>
  </si>
  <si>
    <t>Zoe Support Australia</t>
  </si>
  <si>
    <t xml:space="preserve">Zoe </t>
  </si>
  <si>
    <t>Merinda</t>
  </si>
  <si>
    <t>293 Deakin Avenue</t>
  </si>
  <si>
    <t>0488 963 963</t>
  </si>
  <si>
    <t>merinda@zoesupport.com.au</t>
  </si>
  <si>
    <r>
      <t xml:space="preserve">DHHS Family Services: required to comply with DHHS Emergency Management Policy: https://providers.dhhs.vic.gov.au/health-and-human-services-sector-emergency-management-policy. </t>
    </r>
    <r>
      <rPr>
        <sz val="11"/>
        <rFont val="Calibri"/>
        <family val="2"/>
        <scheme val="minor"/>
      </rPr>
      <t xml:space="preserve"> Commonwealth Dept of Social Services.</t>
    </r>
  </si>
  <si>
    <t>STATISTICS</t>
  </si>
  <si>
    <t>TOTAL REGISTERED</t>
  </si>
  <si>
    <t>Key*</t>
  </si>
  <si>
    <t xml:space="preserve">2019/20 bushfires: provider located in directly impacted zone. </t>
  </si>
  <si>
    <t>2019/20 bushfires: located within LGA declared as State of Disaster, and may be impacted or providing support</t>
  </si>
  <si>
    <t>DHHS Community health service provider: DHHS Emergency Management Policy</t>
  </si>
  <si>
    <t>Early childhood services provider: DET Emergency Management Framework</t>
  </si>
  <si>
    <t>Independent secondary school registered with VRQA: DET Emergency Management Framework.  VRQA Guidelines for Bushfire Preparedness: https://www.vrqa.vic.gov.au/Documents/bushfireguidelines.doc</t>
  </si>
  <si>
    <t xml:space="preserve">DJPR Jobs Victoria (JVEN and/or Work and Learning Centre) </t>
  </si>
  <si>
    <t>Commonwealth disability services provider: NDIS Emergency  Management Plan. COVID-19:  NDIA delivering Agency Pandemic Plan in line with Commonwealth Government Emergency Response Plan. Regular advice to providers through NDIS National and Quality Safeguard Commission, to ensure providers have up-to-date information.</t>
  </si>
  <si>
    <t>Commonwealth: settlement services and/or human services</t>
  </si>
  <si>
    <t>Local government auspice: Municipal Emergency Management Plan</t>
  </si>
  <si>
    <t>LL RTO (and ACFE only):  ASQA provides updated coronavirus advice to registered RTOs: https://www.asqa.gov.au/coronavirus-advice</t>
  </si>
  <si>
    <t>No colour: ACFE contracted only</t>
  </si>
  <si>
    <t>*Classified according to primary contract other than ACFE</t>
  </si>
  <si>
    <r>
      <rPr>
        <b/>
        <sz val="10"/>
        <color theme="1"/>
        <rFont val="Calibri"/>
        <family val="2"/>
        <scheme val="minor"/>
      </rPr>
      <t xml:space="preserve">Date Submitted: </t>
    </r>
    <r>
      <rPr>
        <sz val="10"/>
        <color theme="1"/>
        <rFont val="Calibri"/>
        <family val="2"/>
        <scheme val="minor"/>
      </rPr>
      <t>this is the date you submitted your delivery plan to the training.participation inbox. Please update the submition date with each version of your delivery plan</t>
    </r>
  </si>
  <si>
    <r>
      <rPr>
        <b/>
        <sz val="10"/>
        <color theme="1"/>
        <rFont val="Calibri"/>
        <family val="2"/>
        <scheme val="minor"/>
      </rPr>
      <t>Provider Name:</t>
    </r>
    <r>
      <rPr>
        <sz val="10"/>
        <color theme="1"/>
        <rFont val="Calibri"/>
        <family val="2"/>
        <scheme val="minor"/>
      </rPr>
      <t xml:space="preserve"> this is your legal entity name not your trading name as this is what will appear on your Service Plan in SAMS.</t>
    </r>
  </si>
  <si>
    <r>
      <rPr>
        <b/>
        <sz val="10"/>
        <color theme="1"/>
        <rFont val="Calibri"/>
        <family val="2"/>
        <scheme val="minor"/>
      </rPr>
      <t>TOID</t>
    </r>
    <r>
      <rPr>
        <sz val="10"/>
        <color theme="1"/>
        <rFont val="Calibri"/>
        <family val="2"/>
        <scheme val="minor"/>
      </rPr>
      <t>: this is your Training Organisation Identiy Number allocated to you by the SVTS team.</t>
    </r>
  </si>
  <si>
    <r>
      <rPr>
        <b/>
        <sz val="10"/>
        <color theme="1"/>
        <rFont val="Calibri"/>
        <family val="2"/>
        <scheme val="minor"/>
      </rPr>
      <t>RTO status:</t>
    </r>
    <r>
      <rPr>
        <sz val="10"/>
        <color theme="1"/>
        <rFont val="Calibri"/>
        <family val="2"/>
        <scheme val="minor"/>
      </rPr>
      <t xml:space="preserve"> please state your RTO status, this will determin if you need to submit a BGS.</t>
    </r>
  </si>
  <si>
    <r>
      <rPr>
        <b/>
        <sz val="10"/>
        <color theme="1"/>
        <rFont val="Calibri"/>
        <family val="2"/>
        <scheme val="minor"/>
      </rPr>
      <t>Contact Person:</t>
    </r>
    <r>
      <rPr>
        <sz val="10"/>
        <color theme="1"/>
        <rFont val="Calibri"/>
        <family val="2"/>
        <scheme val="minor"/>
      </rPr>
      <t xml:space="preserve"> please nominate someone in your organisation who is available and can speak on behalf of your organisation with regards to your ACFE board Pre-accredited training delivery</t>
    </r>
  </si>
  <si>
    <r>
      <rPr>
        <b/>
        <sz val="10"/>
        <color theme="1"/>
        <rFont val="Calibri"/>
        <family val="2"/>
        <scheme val="minor"/>
      </rPr>
      <t>Contact phone</t>
    </r>
    <r>
      <rPr>
        <sz val="10"/>
        <color theme="1"/>
        <rFont val="Calibri"/>
        <family val="2"/>
        <scheme val="minor"/>
      </rPr>
      <t>: please provide the best number for the person you nominated as your contact person</t>
    </r>
  </si>
  <si>
    <r>
      <rPr>
        <b/>
        <sz val="10"/>
        <color theme="1"/>
        <rFont val="Calibri"/>
        <family val="2"/>
        <scheme val="minor"/>
      </rPr>
      <t>Contact e-mail:</t>
    </r>
    <r>
      <rPr>
        <sz val="10"/>
        <color theme="1"/>
        <rFont val="Calibri"/>
        <family val="2"/>
        <scheme val="minor"/>
      </rPr>
      <t xml:space="preserve"> please provide the best email address for the person you nominated as your contact person</t>
    </r>
  </si>
  <si>
    <r>
      <rPr>
        <b/>
        <sz val="10"/>
        <color theme="1"/>
        <rFont val="Calibri"/>
        <family val="2"/>
        <scheme val="minor"/>
      </rPr>
      <t>DP Version No:</t>
    </r>
    <r>
      <rPr>
        <sz val="10"/>
        <color theme="1"/>
        <rFont val="Calibri"/>
        <family val="2"/>
        <scheme val="minor"/>
      </rPr>
      <t xml:space="preserve"> please update the Version Number with each version you submit to the Department.</t>
    </r>
  </si>
  <si>
    <r>
      <t xml:space="preserve">LGA of Delivery: </t>
    </r>
    <r>
      <rPr>
        <sz val="10"/>
        <rFont val="Calibri"/>
        <family val="2"/>
        <scheme val="minor"/>
      </rPr>
      <t xml:space="preserve">Choose the appropriate LGA from the drop down list. </t>
    </r>
  </si>
  <si>
    <r>
      <t xml:space="preserve">Learning Outcomes including Pathways: </t>
    </r>
    <r>
      <rPr>
        <sz val="10"/>
        <rFont val="Calibri"/>
        <family val="2"/>
        <scheme val="minor"/>
      </rPr>
      <t>Please explain the learning outcomes and include the pathways for this program</t>
    </r>
  </si>
  <si>
    <r>
      <t xml:space="preserve">Anticipated Term/s of Delivery: </t>
    </r>
    <r>
      <rPr>
        <sz val="10"/>
        <rFont val="Calibri"/>
        <family val="2"/>
        <scheme val="minor"/>
      </rPr>
      <t>Please use numeric values only, separated by commas (Eg, 1,2)</t>
    </r>
  </si>
  <si>
    <r>
      <t xml:space="preserve">Program Scheduled Hours: </t>
    </r>
    <r>
      <rPr>
        <sz val="10"/>
        <rFont val="Calibri"/>
        <family val="2"/>
        <scheme val="minor"/>
      </rPr>
      <t>(minimum 20 Hours)</t>
    </r>
  </si>
  <si>
    <r>
      <t xml:space="preserve">Total No. of Students: </t>
    </r>
    <r>
      <rPr>
        <sz val="10"/>
        <rFont val="Calibri"/>
        <family val="2"/>
        <scheme val="minor"/>
      </rPr>
      <t>this is the total number of students enrolled/or anticipated to enrol in the module</t>
    </r>
  </si>
  <si>
    <r>
      <t xml:space="preserve">Total Student Contact Hours (SCH): </t>
    </r>
    <r>
      <rPr>
        <sz val="10"/>
        <rFont val="Calibri"/>
        <family val="2"/>
        <scheme val="minor"/>
      </rPr>
      <t>this is the total number of SCH per module</t>
    </r>
    <r>
      <rPr>
        <b/>
        <sz val="10"/>
        <rFont val="Calibri"/>
        <family val="2"/>
        <scheme val="minor"/>
      </rPr>
      <t xml:space="preserve">
</t>
    </r>
  </si>
  <si>
    <r>
      <t xml:space="preserve">Total payment: </t>
    </r>
    <r>
      <rPr>
        <sz val="10"/>
        <rFont val="Calibri"/>
        <family val="2"/>
        <scheme val="minor"/>
      </rPr>
      <t>SCH x $9.10</t>
    </r>
    <r>
      <rPr>
        <b/>
        <sz val="10"/>
        <rFont val="Calibri"/>
        <family val="2"/>
        <scheme val="minor"/>
      </rPr>
      <t xml:space="preserve">
</t>
    </r>
  </si>
  <si>
    <t>LITERACY NUMERACY DELIVERY PLAN 2021</t>
  </si>
  <si>
    <t>21LITERACY</t>
  </si>
  <si>
    <t>Basic literacy skills</t>
  </si>
  <si>
    <t>Building and Construction</t>
  </si>
  <si>
    <t>Community Services</t>
  </si>
  <si>
    <t>Aged Care</t>
  </si>
  <si>
    <r>
      <t xml:space="preserve">ACFE Program Category </t>
    </r>
    <r>
      <rPr>
        <sz val="9"/>
        <color theme="0"/>
        <rFont val="Arial"/>
        <family val="2"/>
      </rPr>
      <t>Please do not manually type text in this field</t>
    </r>
  </si>
  <si>
    <r>
      <t xml:space="preserve">Course Code 
</t>
    </r>
    <r>
      <rPr>
        <sz val="9"/>
        <color theme="0"/>
        <rFont val="Arial"/>
        <family val="2"/>
      </rPr>
      <t>Refer to the Instructions TAB for examples</t>
    </r>
  </si>
  <si>
    <r>
      <t xml:space="preserve">Course name 
</t>
    </r>
    <r>
      <rPr>
        <sz val="9"/>
        <color theme="0"/>
        <rFont val="Arial"/>
        <family val="2"/>
      </rPr>
      <t>The name of the pre-accredited program</t>
    </r>
  </si>
  <si>
    <r>
      <t xml:space="preserve">Industry Category </t>
    </r>
    <r>
      <rPr>
        <sz val="9"/>
        <color theme="0"/>
        <rFont val="Arial"/>
        <family val="2"/>
      </rPr>
      <t>Please do not manually type text in this field</t>
    </r>
  </si>
  <si>
    <t>Industry category</t>
  </si>
  <si>
    <t>Mode of Delivery</t>
  </si>
  <si>
    <t>Face to face</t>
  </si>
  <si>
    <t>SKILLS FOR WORK AND STUDY DELIVERY PLAN 2021</t>
  </si>
  <si>
    <t>Food Processing</t>
  </si>
  <si>
    <t>Health Services</t>
  </si>
  <si>
    <t>Early Childhood Education</t>
  </si>
  <si>
    <t>SFWS Food Proc</t>
  </si>
  <si>
    <t>Delivery Site and Partnerships</t>
  </si>
  <si>
    <t>Eg: Industry, TAFE etc</t>
  </si>
  <si>
    <t>21SFWSFOOD</t>
  </si>
  <si>
    <t>Factory (Warehousing and Distribution)</t>
  </si>
  <si>
    <t>Literacy and Numeracy</t>
  </si>
  <si>
    <t>COMPLETING THE SKILLS FOR WORK AND STUDY  DELIVERY PLAN</t>
  </si>
  <si>
    <r>
      <t xml:space="preserve">*The Skills for Work and Study Delivery Plan Template </t>
    </r>
    <r>
      <rPr>
        <sz val="10"/>
        <rFont val="Calibri"/>
        <family val="2"/>
        <scheme val="minor"/>
      </rPr>
      <t>will be the only version accepted. The template is Microsoft Excel spread sheet and should be completed and returned as an Excel file. 
*Please do not pdf the file. 
*This template must not be altered eg. adding or renaming columns or copying and pasting from an old template as a number of cells (headings are coloured) contain formulas to automate calculation and/or self-populate
*additional rows may be added if required</t>
    </r>
    <r>
      <rPr>
        <b/>
        <sz val="10"/>
        <rFont val="Calibri"/>
        <family val="2"/>
        <scheme val="minor"/>
      </rPr>
      <t xml:space="preserve">
*</t>
    </r>
    <r>
      <rPr>
        <sz val="10"/>
        <rFont val="Calibri"/>
        <family val="2"/>
        <scheme val="minor"/>
      </rPr>
      <t>Each individual Skills for Work and Study program must be identified in order of preference on a separate row on the Delivery Plan.</t>
    </r>
  </si>
  <si>
    <r>
      <t>New/Existing Course:</t>
    </r>
    <r>
      <rPr>
        <sz val="10"/>
        <rFont val="Calibri"/>
        <family val="2"/>
        <scheme val="minor"/>
      </rPr>
      <t xml:space="preserve"> (All Skills for Work and Study pilot programs are new courses in 2021)</t>
    </r>
  </si>
  <si>
    <t>Examples of Local Codes:These are pre-determined for the 7 industry categories eg: 21SFWSFOOD</t>
  </si>
  <si>
    <r>
      <t xml:space="preserve">Submit the completed plan by email to training.participation@edumail.vic.gov.au by </t>
    </r>
    <r>
      <rPr>
        <b/>
        <sz val="10"/>
        <color rgb="FFFF0000"/>
        <rFont val="Arial"/>
        <family val="2"/>
      </rPr>
      <t>14 October 2020</t>
    </r>
    <r>
      <rPr>
        <sz val="10"/>
        <rFont val="Arial"/>
        <family val="2"/>
      </rPr>
      <t>.   Please include your organisation name in the Subject line in your email.</t>
    </r>
  </si>
  <si>
    <r>
      <t xml:space="preserve">Mode of delivery: </t>
    </r>
    <r>
      <rPr>
        <sz val="10"/>
        <rFont val="Calibri"/>
        <family val="2"/>
        <scheme val="minor"/>
      </rPr>
      <t>please select from pick list</t>
    </r>
    <r>
      <rPr>
        <b/>
        <sz val="10"/>
        <rFont val="Calibri"/>
        <family val="2"/>
        <scheme val="minor"/>
      </rPr>
      <t xml:space="preserve"> </t>
    </r>
    <r>
      <rPr>
        <sz val="10"/>
        <rFont val="Calibri"/>
        <family val="2"/>
        <scheme val="minor"/>
      </rPr>
      <t>(Face to face, Online, Blended, )</t>
    </r>
  </si>
  <si>
    <r>
      <t xml:space="preserve">ACFE Program Categories: </t>
    </r>
    <r>
      <rPr>
        <sz val="10"/>
        <rFont val="Calibri"/>
        <family val="2"/>
        <scheme val="minor"/>
      </rPr>
      <t>Please pick from list</t>
    </r>
    <r>
      <rPr>
        <b/>
        <sz val="10"/>
        <rFont val="Calibri"/>
        <family val="2"/>
        <scheme val="minor"/>
      </rPr>
      <t xml:space="preserve"> </t>
    </r>
    <r>
      <rPr>
        <sz val="10"/>
        <rFont val="Calibri"/>
        <family val="2"/>
        <scheme val="minor"/>
      </rPr>
      <t>(All Skills for Work and Study courses are Literacy and Numeracy program category)</t>
    </r>
  </si>
  <si>
    <r>
      <t xml:space="preserve">Delivery Site and Partnerships: </t>
    </r>
    <r>
      <rPr>
        <sz val="10"/>
        <rFont val="Calibri"/>
        <family val="2"/>
        <scheme val="minor"/>
      </rPr>
      <t>(free text) Please indicate the location site for delivery and any relevant partnerships eg: industry, school, community library, Neighbourhood House, TAFE</t>
    </r>
  </si>
  <si>
    <r>
      <t xml:space="preserve">Course Plan Overview / A-Frame: </t>
    </r>
    <r>
      <rPr>
        <sz val="10"/>
        <rFont val="Calibri"/>
        <family val="2"/>
        <scheme val="minor"/>
      </rPr>
      <t>You do not need to submit an A-frame for Skills for Work and Study courses as these are predetermined.</t>
    </r>
  </si>
  <si>
    <t>N/A: A-frame provided</t>
  </si>
  <si>
    <r>
      <rPr>
        <b/>
        <sz val="9"/>
        <color theme="0"/>
        <rFont val="Arial"/>
        <family val="2"/>
      </rPr>
      <t>Course Plan Overview</t>
    </r>
    <r>
      <rPr>
        <sz val="9"/>
        <color theme="0"/>
        <rFont val="Arial"/>
        <family val="2"/>
      </rPr>
      <t xml:space="preserve"> </t>
    </r>
    <r>
      <rPr>
        <b/>
        <sz val="9"/>
        <color theme="0"/>
        <rFont val="Arial"/>
        <family val="2"/>
      </rPr>
      <t xml:space="preserve">/ A-Frame </t>
    </r>
    <r>
      <rPr>
        <sz val="9"/>
        <color theme="0"/>
        <rFont val="Arial"/>
        <family val="2"/>
      </rPr>
      <t xml:space="preserve">
* You </t>
    </r>
    <r>
      <rPr>
        <b/>
        <sz val="9"/>
        <color theme="0"/>
        <rFont val="Arial"/>
        <family val="2"/>
      </rPr>
      <t>do not need</t>
    </r>
    <r>
      <rPr>
        <sz val="9"/>
        <color theme="0"/>
        <rFont val="Arial"/>
        <family val="2"/>
      </rPr>
      <t xml:space="preserve"> to  submit an A-frame for Skills for Work and Study courses, as these are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</si>
</sst>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quot;$&quot;#,##0.00"/>
  </numFmts>
  <fonts count="1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20"/>
      <name val="Trebuchet MS"/>
      <family val="2"/>
    </font>
    <font>
      <sz val="10"/>
      <name val="Trebuchet MS"/>
      <family val="2"/>
    </font>
    <font>
      <b/>
      <sz val="22"/>
      <name val="Trebuchet MS"/>
      <family val="2"/>
    </font>
    <font>
      <b/>
      <sz val="12"/>
      <name val="Trebuchet MS"/>
      <family val="2"/>
    </font>
    <font>
      <b/>
      <sz val="10"/>
      <name val="Trebuchet MS"/>
      <family val="2"/>
    </font>
    <font>
      <u/>
      <sz val="10"/>
      <color indexed="12"/>
      <name val="Trebuchet MS"/>
      <family val="2"/>
    </font>
    <font>
      <u/>
      <sz val="10"/>
      <color indexed="12"/>
      <name val="Arial"/>
      <family val="2"/>
    </font>
    <font>
      <sz val="8"/>
      <name val="Trebuchet MS"/>
      <family val="2"/>
    </font>
    <font>
      <b/>
      <sz val="10"/>
      <color indexed="10"/>
      <name val="Trebuchet MS"/>
      <family val="2"/>
    </font>
    <font>
      <sz val="10"/>
      <color indexed="10"/>
      <name val="Trebuchet MS"/>
      <family val="2"/>
    </font>
    <font>
      <sz val="10"/>
      <color indexed="8"/>
      <name val="Arial"/>
      <family val="2"/>
    </font>
    <font>
      <sz val="8"/>
      <name val="Arial"/>
      <family val="2"/>
    </font>
    <font>
      <b/>
      <sz val="14"/>
      <name val="Trebuchet MS"/>
      <family val="2"/>
    </font>
    <font>
      <sz val="16"/>
      <name val="Trebuchet MS"/>
      <family val="2"/>
    </font>
    <font>
      <b/>
      <sz val="16"/>
      <name val="Trebuchet MS"/>
      <family val="2"/>
    </font>
    <font>
      <sz val="11"/>
      <color indexed="8"/>
      <name val="Calibri"/>
      <family val="2"/>
    </font>
    <font>
      <sz val="11"/>
      <name val="Calibri"/>
      <family val="2"/>
    </font>
    <font>
      <b/>
      <sz val="11"/>
      <name val="Trebuchet MS"/>
      <family val="2"/>
    </font>
    <font>
      <b/>
      <sz val="26"/>
      <name val="Trebuchet MS"/>
      <family val="2"/>
    </font>
    <font>
      <sz val="11"/>
      <color rgb="FF006100"/>
      <name val="Calibri"/>
      <family val="2"/>
      <scheme val="minor"/>
    </font>
    <font>
      <sz val="11"/>
      <color rgb="FF9C0006"/>
      <name val="Calibri"/>
      <family val="2"/>
      <scheme val="minor"/>
    </font>
    <font>
      <b/>
      <sz val="11"/>
      <color rgb="FF9C0006"/>
      <name val="Calibri"/>
      <family val="2"/>
      <scheme val="minor"/>
    </font>
    <font>
      <b/>
      <sz val="10"/>
      <color rgb="FF006100"/>
      <name val="Calibri"/>
      <family val="2"/>
      <scheme val="minor"/>
    </font>
    <font>
      <sz val="26"/>
      <name val="Trebuchet MS"/>
      <family val="2"/>
    </font>
    <font>
      <b/>
      <sz val="10"/>
      <name val="Calibri"/>
      <family val="2"/>
      <scheme val="minor"/>
    </font>
    <font>
      <b/>
      <sz val="9"/>
      <name val="Calibri"/>
      <family val="2"/>
      <scheme val="minor"/>
    </font>
    <font>
      <b/>
      <sz val="10"/>
      <name val="Baskerville Old Face"/>
      <family val="1"/>
    </font>
    <font>
      <sz val="36"/>
      <name val="Trebuchet MS"/>
      <family val="2"/>
    </font>
    <font>
      <sz val="11"/>
      <color theme="0"/>
      <name val="Calibri"/>
      <family val="2"/>
      <scheme val="minor"/>
    </font>
    <font>
      <sz val="24"/>
      <name val="Trebuchet MS"/>
      <family val="2"/>
    </font>
    <font>
      <sz val="24"/>
      <name val="Arial"/>
      <family val="2"/>
    </font>
    <font>
      <sz val="11"/>
      <name val="Trebuchet MS"/>
      <family val="2"/>
    </font>
    <font>
      <sz val="10"/>
      <color rgb="FFFF0000"/>
      <name val="Trebuchet MS"/>
      <family val="2"/>
    </font>
    <font>
      <sz val="14"/>
      <color rgb="FFC00000"/>
      <name val="Trebuchet MS"/>
      <family val="2"/>
    </font>
    <font>
      <sz val="10"/>
      <color theme="0"/>
      <name val="Arial"/>
      <family val="2"/>
    </font>
    <font>
      <sz val="14"/>
      <name val="Trebuchet MS"/>
      <family val="2"/>
    </font>
    <font>
      <b/>
      <sz val="10"/>
      <name val="Arial"/>
      <family val="2"/>
    </font>
    <font>
      <sz val="10"/>
      <color rgb="FFFF0000"/>
      <name val="Arial"/>
      <family val="2"/>
    </font>
    <font>
      <sz val="11"/>
      <color rgb="FFFF0000"/>
      <name val="Calibri"/>
      <family val="2"/>
      <scheme val="minor"/>
    </font>
    <font>
      <b/>
      <sz val="12"/>
      <name val="Calibri"/>
      <family val="2"/>
      <scheme val="minor"/>
    </font>
    <font>
      <sz val="12"/>
      <name val="Calibri"/>
      <family val="2"/>
      <scheme val="minor"/>
    </font>
    <font>
      <sz val="10"/>
      <color theme="1"/>
      <name val="Arial"/>
      <family val="2"/>
    </font>
    <font>
      <sz val="10"/>
      <color rgb="FF000000"/>
      <name val="Arial"/>
      <family val="2"/>
    </font>
    <font>
      <b/>
      <sz val="10"/>
      <color theme="0"/>
      <name val="Arial"/>
      <family val="2"/>
    </font>
    <font>
      <b/>
      <sz val="11"/>
      <name val="Arial"/>
      <family val="2"/>
    </font>
    <font>
      <sz val="10"/>
      <color indexed="10"/>
      <name val="Arial"/>
      <family val="2"/>
    </font>
    <font>
      <b/>
      <sz val="10"/>
      <color indexed="10"/>
      <name val="Arial"/>
      <family val="2"/>
    </font>
    <font>
      <b/>
      <sz val="10"/>
      <color rgb="FFFF0000"/>
      <name val="Arial"/>
      <family val="2"/>
    </font>
    <font>
      <sz val="16"/>
      <color theme="0"/>
      <name val="Arial"/>
      <family val="2"/>
    </font>
    <font>
      <sz val="16"/>
      <name val="Arial"/>
      <family val="2"/>
    </font>
    <font>
      <sz val="10"/>
      <name val="Arial"/>
      <family val="2"/>
    </font>
    <font>
      <b/>
      <sz val="8"/>
      <name val="Arial"/>
      <family val="2"/>
    </font>
    <font>
      <sz val="10"/>
      <name val="MS Sans Serif"/>
      <family val="2"/>
    </font>
    <font>
      <sz val="8"/>
      <color indexed="22"/>
      <name val="Arial"/>
      <family val="2"/>
    </font>
    <font>
      <sz val="8"/>
      <color indexed="22"/>
      <name val="Tahoma"/>
      <family val="2"/>
    </font>
    <font>
      <sz val="8"/>
      <color rgb="FFFF0000"/>
      <name val="Arial"/>
      <family val="2"/>
    </font>
    <font>
      <sz val="9"/>
      <name val="Arial"/>
      <family val="2"/>
    </font>
    <font>
      <sz val="8"/>
      <color indexed="10"/>
      <name val="Arial"/>
      <family val="2"/>
    </font>
    <font>
      <b/>
      <sz val="20"/>
      <color theme="0"/>
      <name val="Arial"/>
      <family val="2"/>
    </font>
    <font>
      <sz val="11"/>
      <color rgb="FF000000"/>
      <name val="Calibri"/>
      <family val="2"/>
    </font>
    <font>
      <sz val="12"/>
      <color indexed="10"/>
      <name val="Arial"/>
      <family val="2"/>
    </font>
    <font>
      <b/>
      <sz val="10"/>
      <color rgb="FF0070C0"/>
      <name val="Arial"/>
      <family val="2"/>
    </font>
    <font>
      <b/>
      <sz val="11"/>
      <color rgb="FFFF0000"/>
      <name val="Arial"/>
      <family val="2"/>
    </font>
    <font>
      <sz val="11"/>
      <color rgb="FFFF0000"/>
      <name val="Arial"/>
      <family val="2"/>
    </font>
    <font>
      <b/>
      <sz val="12"/>
      <color rgb="FFFF0000"/>
      <name val="Arial"/>
      <family val="2"/>
    </font>
    <font>
      <sz val="12"/>
      <color rgb="FFFF0000"/>
      <name val="Arial"/>
      <family val="2"/>
    </font>
    <font>
      <b/>
      <sz val="12"/>
      <name val="Arial"/>
      <family val="2"/>
    </font>
    <font>
      <b/>
      <sz val="9"/>
      <color theme="0"/>
      <name val="Arial"/>
      <family val="2"/>
    </font>
    <font>
      <sz val="9"/>
      <color theme="0"/>
      <name val="Arial"/>
      <family val="2"/>
    </font>
    <font>
      <b/>
      <sz val="9"/>
      <color rgb="FFFF0000"/>
      <name val="Arial"/>
      <family val="2"/>
    </font>
    <font>
      <sz val="11"/>
      <name val="Arial"/>
      <family val="2"/>
    </font>
    <font>
      <sz val="11"/>
      <name val="Calibri"/>
      <family val="2"/>
      <scheme val="minor"/>
    </font>
    <font>
      <b/>
      <sz val="11"/>
      <color rgb="FF000000"/>
      <name val="Arial"/>
      <family val="2"/>
    </font>
    <font>
      <b/>
      <sz val="9"/>
      <name val="Trebuchet MS"/>
      <family val="2"/>
    </font>
    <font>
      <sz val="9"/>
      <color theme="1"/>
      <name val="Arial"/>
      <family val="2"/>
    </font>
    <font>
      <b/>
      <sz val="14"/>
      <color theme="0"/>
      <name val="Calibri"/>
      <family val="2"/>
      <scheme val="minor"/>
    </font>
    <font>
      <sz val="10"/>
      <name val="Calibri"/>
      <family val="2"/>
      <scheme val="minor"/>
    </font>
    <font>
      <sz val="16"/>
      <name val="Calibri Light"/>
      <family val="2"/>
    </font>
    <font>
      <b/>
      <sz val="16"/>
      <color theme="0"/>
      <name val="Calibri Light"/>
      <family val="2"/>
    </font>
    <font>
      <sz val="16"/>
      <color theme="0"/>
      <name val="Calibri Light"/>
      <family val="2"/>
    </font>
    <font>
      <sz val="10"/>
      <name val="Calibri Light"/>
      <family val="2"/>
    </font>
    <font>
      <b/>
      <sz val="12"/>
      <color rgb="FFFF0000"/>
      <name val="Calibri Light"/>
      <family val="2"/>
    </font>
    <font>
      <sz val="12"/>
      <color rgb="FFFF0000"/>
      <name val="Calibri Light"/>
      <family val="2"/>
    </font>
    <font>
      <b/>
      <sz val="10"/>
      <color rgb="FFFF0000"/>
      <name val="Calibri Light"/>
      <family val="2"/>
    </font>
    <font>
      <b/>
      <sz val="9"/>
      <color theme="0"/>
      <name val="Calibri Light"/>
      <family val="2"/>
    </font>
    <font>
      <b/>
      <sz val="9"/>
      <name val="Calibri Light"/>
      <family val="2"/>
    </font>
    <font>
      <sz val="10"/>
      <color rgb="FFFF0000"/>
      <name val="Calibri Light"/>
      <family val="2"/>
    </font>
    <font>
      <sz val="9"/>
      <name val="Calibri Light"/>
      <family val="2"/>
    </font>
    <font>
      <u/>
      <sz val="9"/>
      <color indexed="12"/>
      <name val="Calibri Light"/>
      <family val="2"/>
    </font>
    <font>
      <b/>
      <sz val="9"/>
      <color rgb="FFFF0000"/>
      <name val="Calibri Light"/>
      <family val="2"/>
    </font>
    <font>
      <sz val="9"/>
      <color rgb="FFFF0000"/>
      <name val="Calibri Light"/>
      <family val="2"/>
    </font>
    <font>
      <b/>
      <sz val="10"/>
      <color theme="0"/>
      <name val="Calibri Light"/>
      <family val="2"/>
    </font>
    <font>
      <sz val="10"/>
      <color indexed="10"/>
      <name val="Calibri Light"/>
      <family val="2"/>
    </font>
    <font>
      <b/>
      <sz val="10"/>
      <color indexed="10"/>
      <name val="Calibri Light"/>
      <family val="2"/>
    </font>
    <font>
      <b/>
      <sz val="10"/>
      <name val="Calibri Light"/>
      <family val="2"/>
    </font>
    <font>
      <b/>
      <sz val="8"/>
      <color rgb="FFFF0000"/>
      <name val="Calibri Light"/>
      <family val="2"/>
    </font>
    <font>
      <sz val="9"/>
      <color theme="0"/>
      <name val="Calibri Light"/>
      <family val="2"/>
    </font>
    <font>
      <sz val="8"/>
      <color rgb="FFFF0000"/>
      <name val="Calibri Light"/>
      <family val="2"/>
    </font>
    <font>
      <sz val="10"/>
      <color theme="0"/>
      <name val="Calibri Light"/>
      <family val="2"/>
    </font>
    <font>
      <sz val="11"/>
      <color theme="0"/>
      <name val="Calibri Light"/>
      <family val="2"/>
    </font>
    <font>
      <b/>
      <sz val="11"/>
      <name val="Calibri"/>
      <family val="2"/>
      <scheme val="minor"/>
    </font>
    <font>
      <b/>
      <sz val="11"/>
      <color theme="1"/>
      <name val="Calibri"/>
      <family val="2"/>
      <scheme val="minor"/>
    </font>
    <font>
      <sz val="8"/>
      <name val="Calibri Light"/>
      <family val="2"/>
    </font>
    <font>
      <sz val="11"/>
      <color rgb="FF000000"/>
      <name val="Calibri"/>
      <family val="2"/>
      <scheme val="minor"/>
    </font>
    <font>
      <u/>
      <sz val="11"/>
      <color theme="10"/>
      <name val="Calibri"/>
      <family val="2"/>
      <scheme val="minor"/>
    </font>
    <font>
      <sz val="11"/>
      <color rgb="FF00B050"/>
      <name val="Calibri"/>
      <family val="2"/>
      <scheme val="minor"/>
    </font>
    <font>
      <sz val="11"/>
      <color rgb="FF222222"/>
      <name val="Calibri"/>
      <family val="2"/>
      <scheme val="minor"/>
    </font>
    <font>
      <sz val="11"/>
      <color theme="4" tint="0.79998168889431442"/>
      <name val="Calibri"/>
      <family val="2"/>
      <scheme val="minor"/>
    </font>
    <font>
      <b/>
      <sz val="11"/>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
      <b/>
      <sz val="10"/>
      <color rgb="FFFFFFCC"/>
      <name val="Arial"/>
      <family val="2"/>
    </font>
    <font>
      <sz val="9"/>
      <color theme="1"/>
      <name val="Calibri Light"/>
      <family val="2"/>
    </font>
    <font>
      <b/>
      <sz val="10"/>
      <color theme="0" tint="-4.9989318521683403E-2"/>
      <name val="Arial"/>
      <family val="2"/>
    </font>
  </fonts>
  <fills count="4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6" tint="0.59996337778862885"/>
        <bgColor indexed="64"/>
      </patternFill>
    </fill>
    <fill>
      <patternFill patternType="solid">
        <fgColor rgb="FF66FF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indexed="40"/>
        <bgColor indexed="64"/>
      </patternFill>
    </fill>
    <fill>
      <patternFill patternType="solid">
        <fgColor indexed="57"/>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C4D79B"/>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bgColor indexed="64"/>
      </patternFill>
    </fill>
    <fill>
      <patternFill patternType="solid">
        <fgColor theme="9"/>
        <bgColor indexed="64"/>
      </patternFill>
    </fill>
    <fill>
      <patternFill patternType="solid">
        <fgColor theme="6"/>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s>
  <cellStyleXfs count="15">
    <xf numFmtId="0" fontId="0" fillId="0" borderId="0"/>
    <xf numFmtId="44" fontId="7" fillId="0" borderId="0" applyFont="0" applyFill="0" applyBorder="0" applyAlignment="0" applyProtection="0"/>
    <xf numFmtId="0" fontId="14" fillId="0" borderId="0" applyNumberFormat="0" applyFill="0" applyBorder="0" applyAlignment="0" applyProtection="0">
      <alignment vertical="top"/>
      <protection locked="0"/>
    </xf>
    <xf numFmtId="0" fontId="18" fillId="0" borderId="0"/>
    <xf numFmtId="9" fontId="7" fillId="0" borderId="0" applyFon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36" fillId="11" borderId="0" applyNumberFormat="0" applyBorder="0" applyAlignment="0" applyProtection="0"/>
    <xf numFmtId="0" fontId="6" fillId="0" borderId="0"/>
    <xf numFmtId="0" fontId="58" fillId="0" borderId="0"/>
    <xf numFmtId="0" fontId="60" fillId="0" borderId="0"/>
    <xf numFmtId="0" fontId="7" fillId="0" borderId="0"/>
    <xf numFmtId="44" fontId="7" fillId="0" borderId="0" applyFont="0" applyFill="0" applyBorder="0" applyAlignment="0" applyProtection="0"/>
    <xf numFmtId="0" fontId="4" fillId="0" borderId="0"/>
    <xf numFmtId="0" fontId="7" fillId="0" borderId="0"/>
  </cellStyleXfs>
  <cellXfs count="542">
    <xf numFmtId="0" fontId="0" fillId="0" borderId="0" xfId="0"/>
    <xf numFmtId="0" fontId="9" fillId="0" borderId="0" xfId="0" applyFont="1" applyFill="1" applyBorder="1" applyAlignment="1" applyProtection="1">
      <alignment vertical="top" wrapText="1"/>
      <protection locked="0"/>
    </xf>
    <xf numFmtId="0" fontId="9" fillId="0" borderId="0" xfId="0" applyFont="1" applyFill="1" applyAlignment="1" applyProtection="1">
      <alignment vertical="top" wrapText="1"/>
      <protection locked="0"/>
    </xf>
    <xf numFmtId="0" fontId="9" fillId="0" borderId="2" xfId="0" applyFont="1" applyFill="1" applyBorder="1" applyAlignment="1" applyProtection="1">
      <alignment vertical="top"/>
      <protection locked="0"/>
    </xf>
    <xf numFmtId="0" fontId="9" fillId="0" borderId="0" xfId="0" applyFont="1" applyFill="1" applyBorder="1" applyAlignment="1" applyProtection="1">
      <alignment vertical="top"/>
      <protection locked="0"/>
    </xf>
    <xf numFmtId="0" fontId="9" fillId="0" borderId="0" xfId="0" applyFont="1" applyFill="1" applyAlignment="1" applyProtection="1">
      <alignment vertical="top"/>
      <protection locked="0"/>
    </xf>
    <xf numFmtId="0" fontId="9" fillId="2" borderId="0" xfId="0" applyFont="1" applyFill="1" applyAlignment="1" applyProtection="1">
      <alignment vertical="top"/>
      <protection locked="0"/>
    </xf>
    <xf numFmtId="0" fontId="12" fillId="0" borderId="0" xfId="0" applyFont="1" applyFill="1" applyAlignment="1" applyProtection="1">
      <alignment vertical="top"/>
      <protection hidden="1"/>
    </xf>
    <xf numFmtId="0" fontId="9" fillId="0" borderId="0" xfId="0" applyFont="1" applyFill="1" applyAlignment="1" applyProtection="1">
      <alignment vertical="top"/>
    </xf>
    <xf numFmtId="3" fontId="39" fillId="0" borderId="1" xfId="0" applyNumberFormat="1" applyFont="1" applyFill="1" applyBorder="1" applyAlignment="1" applyProtection="1">
      <alignment vertical="top" wrapText="1"/>
      <protection hidden="1"/>
    </xf>
    <xf numFmtId="164" fontId="39" fillId="0" borderId="1" xfId="0" applyNumberFormat="1" applyFont="1" applyFill="1" applyBorder="1" applyAlignment="1" applyProtection="1">
      <alignment vertical="top"/>
      <protection hidden="1"/>
    </xf>
    <xf numFmtId="0" fontId="39" fillId="10" borderId="1" xfId="0" applyFont="1" applyFill="1" applyBorder="1" applyAlignment="1" applyProtection="1">
      <alignment vertical="top" wrapText="1"/>
      <protection locked="0"/>
    </xf>
    <xf numFmtId="0" fontId="39" fillId="10" borderId="12" xfId="0" applyFont="1" applyFill="1" applyBorder="1" applyAlignment="1" applyProtection="1">
      <alignment vertical="top" wrapText="1"/>
      <protection hidden="1"/>
    </xf>
    <xf numFmtId="3" fontId="39" fillId="9" borderId="1" xfId="0" applyNumberFormat="1" applyFont="1" applyFill="1" applyBorder="1" applyAlignment="1" applyProtection="1">
      <alignment vertical="top" wrapText="1"/>
      <protection locked="0"/>
    </xf>
    <xf numFmtId="3" fontId="39" fillId="10" borderId="1" xfId="0" applyNumberFormat="1" applyFont="1" applyFill="1" applyBorder="1" applyAlignment="1" applyProtection="1">
      <alignment vertical="top" wrapText="1"/>
      <protection locked="0"/>
    </xf>
    <xf numFmtId="0" fontId="39" fillId="2" borderId="0" xfId="0" applyFont="1" applyFill="1" applyAlignment="1" applyProtection="1">
      <alignment vertical="top"/>
      <protection locked="0"/>
    </xf>
    <xf numFmtId="0" fontId="31" fillId="8" borderId="0" xfId="0" applyFont="1" applyFill="1" applyAlignment="1" applyProtection="1">
      <alignment vertical="top"/>
      <protection hidden="1"/>
    </xf>
    <xf numFmtId="49" fontId="10" fillId="0" borderId="6"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protection hidden="1"/>
    </xf>
    <xf numFmtId="49" fontId="9" fillId="0" borderId="0" xfId="0" applyNumberFormat="1" applyFont="1" applyFill="1" applyBorder="1" applyAlignment="1" applyProtection="1">
      <alignment vertical="top"/>
      <protection hidden="1"/>
    </xf>
    <xf numFmtId="49" fontId="11" fillId="0" borderId="0" xfId="0" applyNumberFormat="1" applyFont="1" applyFill="1" applyBorder="1" applyAlignment="1" applyProtection="1">
      <alignment vertical="top"/>
      <protection hidden="1"/>
    </xf>
    <xf numFmtId="0" fontId="9" fillId="0" borderId="0" xfId="0" applyFont="1" applyFill="1" applyAlignment="1" applyProtection="1">
      <alignment vertical="top"/>
      <protection hidden="1"/>
    </xf>
    <xf numFmtId="0" fontId="34" fillId="7" borderId="1" xfId="0" applyFont="1" applyFill="1" applyBorder="1" applyAlignment="1" applyProtection="1">
      <alignment vertical="top"/>
      <protection locked="0" hidden="1"/>
    </xf>
    <xf numFmtId="0" fontId="22" fillId="9" borderId="1"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9" fillId="6" borderId="13" xfId="6" applyFont="1" applyFill="1" applyBorder="1" applyAlignment="1" applyProtection="1">
      <alignment vertical="top" wrapText="1" shrinkToFit="1"/>
      <protection hidden="1"/>
    </xf>
    <xf numFmtId="0" fontId="29" fillId="6" borderId="14" xfId="6" applyFont="1" applyFill="1" applyBorder="1" applyAlignment="1" applyProtection="1">
      <alignment vertical="top" wrapText="1"/>
      <protection hidden="1"/>
    </xf>
    <xf numFmtId="0" fontId="29" fillId="6" borderId="15" xfId="6" applyFont="1" applyFill="1" applyBorder="1" applyAlignment="1" applyProtection="1">
      <alignment vertical="top" wrapText="1"/>
      <protection hidden="1"/>
    </xf>
    <xf numFmtId="14" fontId="25" fillId="9" borderId="1" xfId="0" applyNumberFormat="1" applyFont="1" applyFill="1" applyBorder="1" applyAlignment="1" applyProtection="1">
      <alignment vertical="top"/>
      <protection locked="0"/>
    </xf>
    <xf numFmtId="0" fontId="17"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shrinkToFit="1"/>
      <protection hidden="1"/>
    </xf>
    <xf numFmtId="3" fontId="9" fillId="9" borderId="1" xfId="0" applyNumberFormat="1" applyFont="1" applyFill="1" applyBorder="1" applyAlignment="1" applyProtection="1">
      <alignment vertical="top"/>
      <protection hidden="1"/>
    </xf>
    <xf numFmtId="9" fontId="12" fillId="0" borderId="4" xfId="4" applyFont="1" applyFill="1" applyBorder="1" applyAlignment="1" applyProtection="1">
      <alignment vertical="top" wrapText="1"/>
      <protection hidden="1"/>
    </xf>
    <xf numFmtId="0" fontId="34" fillId="7" borderId="1" xfId="0" applyFont="1" applyFill="1" applyBorder="1" applyAlignment="1" applyProtection="1">
      <alignment vertical="top" wrapText="1"/>
      <protection locked="0" hidden="1"/>
    </xf>
    <xf numFmtId="0" fontId="9" fillId="9" borderId="1" xfId="0" applyNumberFormat="1" applyFont="1" applyFill="1" applyBorder="1" applyAlignment="1" applyProtection="1">
      <alignment vertical="top" wrapText="1" shrinkToFit="1"/>
      <protection locked="0"/>
    </xf>
    <xf numFmtId="22" fontId="9" fillId="0" borderId="0" xfId="0" applyNumberFormat="1" applyFont="1" applyFill="1" applyBorder="1" applyAlignment="1" applyProtection="1">
      <alignment vertical="top" wrapText="1" shrinkToFit="1"/>
      <protection locked="0"/>
    </xf>
    <xf numFmtId="0" fontId="33" fillId="2" borderId="3" xfId="0" applyFont="1" applyFill="1" applyBorder="1" applyAlignment="1" applyProtection="1">
      <alignment vertical="top" wrapText="1"/>
      <protection hidden="1"/>
    </xf>
    <xf numFmtId="0" fontId="9" fillId="9" borderId="1" xfId="0" applyFont="1" applyFill="1" applyBorder="1" applyAlignment="1" applyProtection="1">
      <alignment vertical="top"/>
      <protection hidden="1"/>
    </xf>
    <xf numFmtId="0" fontId="9" fillId="9" borderId="1" xfId="0" quotePrefix="1" applyFont="1" applyFill="1" applyBorder="1" applyAlignment="1" applyProtection="1">
      <alignment vertical="top"/>
      <protection locked="0"/>
    </xf>
    <xf numFmtId="0" fontId="9"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protection hidden="1"/>
    </xf>
    <xf numFmtId="0" fontId="20" fillId="9" borderId="1"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32" fillId="2" borderId="5" xfId="0" applyFont="1" applyFill="1" applyBorder="1" applyAlignment="1" applyProtection="1">
      <alignment vertical="top"/>
      <protection hidden="1"/>
    </xf>
    <xf numFmtId="3" fontId="9" fillId="0" borderId="16" xfId="0" applyNumberFormat="1" applyFont="1" applyBorder="1" applyAlignment="1" applyProtection="1">
      <alignment vertical="top"/>
      <protection hidden="1"/>
    </xf>
    <xf numFmtId="9" fontId="12" fillId="0" borderId="17" xfId="4" applyFont="1" applyFill="1" applyBorder="1" applyAlignment="1" applyProtection="1">
      <alignment vertical="top"/>
      <protection hidden="1"/>
    </xf>
    <xf numFmtId="0" fontId="9" fillId="9" borderId="1" xfId="0" quotePrefix="1" applyFont="1" applyFill="1" applyBorder="1" applyAlignment="1" applyProtection="1">
      <alignment vertical="top" wrapText="1"/>
      <protection locked="0"/>
    </xf>
    <xf numFmtId="0" fontId="8" fillId="0" borderId="0" xfId="0" applyFont="1" applyFill="1" applyBorder="1" applyAlignment="1" applyProtection="1">
      <alignment vertical="top"/>
      <protection locked="0"/>
    </xf>
    <xf numFmtId="0" fontId="9" fillId="9" borderId="1" xfId="0" applyFont="1" applyFill="1" applyBorder="1" applyAlignment="1" applyProtection="1">
      <alignment vertical="top"/>
      <protection locked="0"/>
    </xf>
    <xf numFmtId="44" fontId="9" fillId="0" borderId="0" xfId="0" applyNumberFormat="1" applyFont="1" applyFill="1" applyBorder="1" applyAlignment="1" applyProtection="1">
      <alignment vertical="top"/>
      <protection locked="0"/>
    </xf>
    <xf numFmtId="0" fontId="13" fillId="9" borderId="1" xfId="2" applyFont="1" applyFill="1" applyBorder="1" applyAlignment="1" applyProtection="1">
      <alignment vertical="top" wrapText="1"/>
      <protection locked="0"/>
    </xf>
    <xf numFmtId="0" fontId="9" fillId="0" borderId="0" xfId="0" applyFont="1" applyFill="1" applyBorder="1" applyAlignment="1" applyProtection="1">
      <alignment vertical="top" wrapText="1" shrinkToFit="1"/>
      <protection locked="0"/>
    </xf>
    <xf numFmtId="44" fontId="9" fillId="0" borderId="0" xfId="0" applyNumberFormat="1" applyFont="1" applyFill="1" applyBorder="1" applyAlignment="1" applyProtection="1">
      <alignment vertical="top" wrapText="1" shrinkToFit="1"/>
      <protection locked="0"/>
    </xf>
    <xf numFmtId="0" fontId="35" fillId="0" borderId="0" xfId="0" applyFont="1" applyFill="1" applyBorder="1" applyAlignment="1" applyProtection="1">
      <alignment vertical="top"/>
      <protection hidden="1"/>
    </xf>
    <xf numFmtId="0" fontId="12" fillId="0" borderId="2"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9" fillId="2" borderId="0" xfId="0" applyFont="1" applyFill="1" applyBorder="1" applyAlignment="1" applyProtection="1">
      <alignment vertical="top"/>
      <protection locked="0"/>
    </xf>
    <xf numFmtId="0" fontId="9" fillId="8" borderId="0" xfId="0" applyFont="1" applyFill="1" applyAlignment="1" applyProtection="1">
      <alignment vertical="top"/>
      <protection hidden="1"/>
    </xf>
    <xf numFmtId="0" fontId="32" fillId="3" borderId="7" xfId="0" applyFont="1" applyFill="1" applyBorder="1" applyAlignment="1" applyProtection="1">
      <alignment vertical="top" wrapText="1"/>
      <protection hidden="1"/>
    </xf>
    <xf numFmtId="0" fontId="9" fillId="2" borderId="0" xfId="0" applyFont="1" applyFill="1" applyAlignment="1" applyProtection="1">
      <alignment vertical="top"/>
    </xf>
    <xf numFmtId="3" fontId="25" fillId="0" borderId="8" xfId="0" applyNumberFormat="1" applyFont="1" applyFill="1" applyBorder="1" applyAlignment="1" applyProtection="1">
      <alignment vertical="top" wrapText="1"/>
      <protection hidden="1"/>
    </xf>
    <xf numFmtId="3" fontId="25" fillId="0" borderId="9" xfId="0" applyNumberFormat="1" applyFont="1" applyFill="1" applyBorder="1" applyAlignment="1" applyProtection="1">
      <alignment vertical="top" wrapText="1"/>
      <protection hidden="1"/>
    </xf>
    <xf numFmtId="0" fontId="12" fillId="0" borderId="0" xfId="0" applyFont="1" applyFill="1" applyBorder="1" applyAlignment="1" applyProtection="1">
      <alignment vertical="top"/>
      <protection hidden="1"/>
    </xf>
    <xf numFmtId="165" fontId="24" fillId="0" borderId="0"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xf>
    <xf numFmtId="0" fontId="16" fillId="0" borderId="10" xfId="0" applyFont="1" applyFill="1" applyBorder="1" applyAlignment="1" applyProtection="1">
      <alignment vertical="top"/>
      <protection hidden="1"/>
    </xf>
    <xf numFmtId="0" fontId="16" fillId="0" borderId="6" xfId="0" applyFont="1" applyFill="1" applyBorder="1" applyAlignment="1" applyProtection="1">
      <alignment vertical="top"/>
      <protection hidden="1"/>
    </xf>
    <xf numFmtId="0" fontId="17" fillId="0" borderId="6" xfId="0" applyFont="1" applyFill="1" applyBorder="1" applyAlignment="1" applyProtection="1">
      <alignment vertical="top"/>
      <protection hidden="1"/>
    </xf>
    <xf numFmtId="0" fontId="9" fillId="0" borderId="6" xfId="0" applyFont="1" applyFill="1" applyBorder="1" applyAlignment="1" applyProtection="1">
      <alignment vertical="top"/>
      <protection hidden="1"/>
    </xf>
    <xf numFmtId="0" fontId="23" fillId="0" borderId="0" xfId="0" applyFont="1" applyAlignment="1" applyProtection="1">
      <alignment vertical="top"/>
      <protection hidden="1"/>
    </xf>
    <xf numFmtId="0" fontId="30" fillId="4" borderId="1" xfId="5" applyFont="1" applyBorder="1" applyAlignment="1" applyProtection="1">
      <alignment vertical="top" wrapText="1"/>
      <protection hidden="1"/>
    </xf>
    <xf numFmtId="0" fontId="32" fillId="3" borderId="11" xfId="0" applyFont="1" applyFill="1" applyBorder="1" applyAlignment="1" applyProtection="1">
      <alignment vertical="top" wrapText="1"/>
      <protection hidden="1"/>
    </xf>
    <xf numFmtId="0" fontId="32" fillId="3" borderId="1" xfId="0" applyFont="1" applyFill="1" applyBorder="1" applyAlignment="1" applyProtection="1">
      <alignment vertical="top" wrapText="1"/>
      <protection hidden="1"/>
    </xf>
    <xf numFmtId="0" fontId="39" fillId="10" borderId="1" xfId="0" applyFont="1" applyFill="1" applyBorder="1" applyAlignment="1" applyProtection="1">
      <alignment vertical="top"/>
      <protection locked="0"/>
    </xf>
    <xf numFmtId="0" fontId="39" fillId="10" borderId="1" xfId="0" applyNumberFormat="1" applyFont="1" applyFill="1" applyBorder="1" applyAlignment="1" applyProtection="1">
      <alignment vertical="top"/>
      <protection locked="0"/>
    </xf>
    <xf numFmtId="0" fontId="41" fillId="0" borderId="0" xfId="0" applyFont="1" applyFill="1" applyAlignment="1" applyProtection="1">
      <alignment vertical="top"/>
      <protection locked="0"/>
    </xf>
    <xf numFmtId="0" fontId="9" fillId="9" borderId="0" xfId="0" applyFont="1" applyFill="1" applyBorder="1" applyAlignment="1" applyProtection="1">
      <alignment vertical="top"/>
    </xf>
    <xf numFmtId="0" fontId="43" fillId="15" borderId="0" xfId="0" applyFont="1" applyFill="1" applyBorder="1" applyAlignment="1" applyProtection="1">
      <alignment vertical="top"/>
    </xf>
    <xf numFmtId="0" fontId="9" fillId="0" borderId="0" xfId="0" applyFont="1" applyFill="1" applyBorder="1" applyAlignment="1" applyProtection="1">
      <alignment vertical="top"/>
    </xf>
    <xf numFmtId="0" fontId="12" fillId="0" borderId="0" xfId="0" applyFont="1" applyFill="1" applyBorder="1" applyAlignment="1" applyProtection="1">
      <alignment vertical="top"/>
    </xf>
    <xf numFmtId="0" fontId="43" fillId="15" borderId="0" xfId="3" applyFont="1" applyFill="1" applyBorder="1" applyAlignment="1" applyProtection="1">
      <alignment vertical="top"/>
    </xf>
    <xf numFmtId="0" fontId="50" fillId="10" borderId="0" xfId="8" applyFont="1" applyFill="1" applyBorder="1" applyAlignment="1">
      <alignment horizontal="left" vertical="top"/>
    </xf>
    <xf numFmtId="44" fontId="15" fillId="9" borderId="0" xfId="1" applyFont="1" applyFill="1" applyBorder="1" applyAlignment="1" applyProtection="1">
      <alignment horizontal="center" vertical="top"/>
    </xf>
    <xf numFmtId="0" fontId="50" fillId="10" borderId="0" xfId="8" applyFont="1" applyFill="1" applyBorder="1" applyAlignment="1">
      <alignment vertical="top"/>
    </xf>
    <xf numFmtId="0" fontId="47" fillId="10" borderId="0" xfId="8" applyFont="1" applyFill="1" applyBorder="1" applyAlignment="1">
      <alignment horizontal="left" vertical="top"/>
    </xf>
    <xf numFmtId="0" fontId="48" fillId="10" borderId="0" xfId="8" applyFont="1" applyFill="1" applyBorder="1" applyAlignment="1">
      <alignment horizontal="left" vertical="top"/>
    </xf>
    <xf numFmtId="0" fontId="48" fillId="0" borderId="0" xfId="8" applyFont="1" applyBorder="1" applyAlignment="1">
      <alignment horizontal="left" vertical="top"/>
    </xf>
    <xf numFmtId="0" fontId="47" fillId="13" borderId="0" xfId="8" applyFont="1" applyFill="1" applyBorder="1" applyAlignment="1">
      <alignment horizontal="left" vertical="top"/>
    </xf>
    <xf numFmtId="0" fontId="47" fillId="15" borderId="0" xfId="8" applyFont="1" applyFill="1" applyBorder="1" applyAlignment="1">
      <alignment horizontal="left" vertical="top"/>
    </xf>
    <xf numFmtId="0" fontId="49" fillId="10" borderId="0" xfId="8" applyFont="1" applyFill="1" applyBorder="1" applyAlignment="1">
      <alignment horizontal="left" vertical="top"/>
    </xf>
    <xf numFmtId="0" fontId="6" fillId="10" borderId="0" xfId="8" applyFill="1" applyBorder="1" applyAlignment="1">
      <alignment horizontal="left" vertical="top"/>
    </xf>
    <xf numFmtId="0" fontId="6" fillId="0" borderId="0" xfId="8" applyBorder="1" applyAlignment="1">
      <alignment horizontal="left" vertical="top"/>
    </xf>
    <xf numFmtId="0" fontId="22" fillId="13" borderId="0" xfId="0" applyFont="1" applyFill="1" applyBorder="1" applyAlignment="1" applyProtection="1">
      <alignment vertical="top"/>
    </xf>
    <xf numFmtId="0" fontId="21" fillId="0" borderId="0" xfId="0" applyFont="1" applyFill="1" applyBorder="1" applyAlignment="1" applyProtection="1">
      <alignment vertical="top"/>
    </xf>
    <xf numFmtId="0" fontId="22" fillId="0" borderId="0" xfId="3" applyFont="1" applyFill="1" applyBorder="1" applyAlignment="1" applyProtection="1">
      <alignment vertical="top"/>
    </xf>
    <xf numFmtId="0" fontId="6" fillId="0" borderId="0" xfId="8" applyFill="1" applyBorder="1" applyAlignment="1">
      <alignment horizontal="left" vertical="top"/>
    </xf>
    <xf numFmtId="0" fontId="9" fillId="10" borderId="0" xfId="8" applyFont="1" applyFill="1" applyBorder="1" applyAlignment="1" applyProtection="1">
      <alignment vertical="top"/>
    </xf>
    <xf numFmtId="0" fontId="40" fillId="10" borderId="0" xfId="8" applyFont="1" applyFill="1" applyBorder="1" applyAlignment="1" applyProtection="1">
      <alignment vertical="top"/>
    </xf>
    <xf numFmtId="0" fontId="46" fillId="0" borderId="0" xfId="8" applyFont="1" applyBorder="1" applyAlignment="1">
      <alignment horizontal="left" vertical="top"/>
    </xf>
    <xf numFmtId="0" fontId="7" fillId="0"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0" borderId="0" xfId="0" applyFont="1" applyFill="1" applyAlignment="1" applyProtection="1">
      <alignment vertical="top" wrapText="1"/>
      <protection locked="0"/>
    </xf>
    <xf numFmtId="49" fontId="7" fillId="0" borderId="0" xfId="0" applyNumberFormat="1" applyFont="1" applyFill="1" applyBorder="1" applyAlignment="1" applyProtection="1">
      <alignment vertical="top"/>
      <protection hidden="1"/>
    </xf>
    <xf numFmtId="0" fontId="7" fillId="2" borderId="0" xfId="0" applyFont="1" applyFill="1" applyAlignment="1" applyProtection="1">
      <alignment vertical="top" wrapText="1"/>
      <protection locked="0"/>
    </xf>
    <xf numFmtId="0" fontId="7" fillId="0" borderId="0" xfId="0" applyFont="1" applyFill="1" applyAlignment="1" applyProtection="1">
      <alignment vertical="top"/>
      <protection locked="0"/>
    </xf>
    <xf numFmtId="0" fontId="45" fillId="0" borderId="0" xfId="0" applyFont="1" applyAlignment="1">
      <alignment vertical="top"/>
    </xf>
    <xf numFmtId="3" fontId="7" fillId="0" borderId="1" xfId="0" applyNumberFormat="1" applyFont="1" applyBorder="1" applyAlignment="1" applyProtection="1">
      <alignment vertical="top"/>
      <protection hidden="1"/>
    </xf>
    <xf numFmtId="0" fontId="44" fillId="2" borderId="18" xfId="0" applyFont="1" applyFill="1" applyBorder="1" applyAlignment="1" applyProtection="1">
      <alignment vertical="top"/>
    </xf>
    <xf numFmtId="0" fontId="5" fillId="10" borderId="0" xfId="8" applyFont="1" applyFill="1" applyBorder="1" applyAlignment="1">
      <alignment horizontal="left" vertical="top"/>
    </xf>
    <xf numFmtId="49" fontId="44" fillId="0" borderId="0" xfId="0" applyNumberFormat="1" applyFont="1" applyFill="1" applyBorder="1" applyAlignment="1" applyProtection="1">
      <alignment vertical="top"/>
      <protection hidden="1"/>
    </xf>
    <xf numFmtId="0" fontId="57" fillId="2" borderId="0" xfId="0" applyFont="1" applyFill="1" applyAlignment="1" applyProtection="1">
      <alignment vertical="top"/>
      <protection locked="0"/>
    </xf>
    <xf numFmtId="22" fontId="44" fillId="27" borderId="1" xfId="9" applyNumberFormat="1" applyFont="1" applyFill="1" applyBorder="1" applyAlignment="1">
      <alignment horizontal="center" vertical="top" wrapText="1"/>
    </xf>
    <xf numFmtId="22" fontId="44" fillId="16" borderId="1" xfId="9" applyNumberFormat="1" applyFont="1" applyFill="1" applyBorder="1" applyAlignment="1">
      <alignment horizontal="center" vertical="top" wrapText="1"/>
    </xf>
    <xf numFmtId="0" fontId="0" fillId="0" borderId="1" xfId="0" applyBorder="1" applyAlignment="1">
      <alignment vertical="top"/>
    </xf>
    <xf numFmtId="0" fontId="7" fillId="0" borderId="1" xfId="10" applyFont="1" applyBorder="1" applyAlignment="1">
      <alignment vertical="top" wrapText="1"/>
    </xf>
    <xf numFmtId="0" fontId="63" fillId="0" borderId="1" xfId="9" applyFont="1" applyBorder="1" applyAlignment="1">
      <alignment vertical="top"/>
    </xf>
    <xf numFmtId="0" fontId="7" fillId="0" borderId="0" xfId="10" applyFont="1" applyBorder="1" applyAlignment="1">
      <alignment vertical="top" wrapText="1"/>
    </xf>
    <xf numFmtId="0" fontId="63" fillId="0" borderId="1" xfId="9" applyFont="1" applyBorder="1" applyAlignment="1">
      <alignment vertical="top" wrapText="1"/>
    </xf>
    <xf numFmtId="0" fontId="58" fillId="0" borderId="0" xfId="9" applyAlignment="1">
      <alignment horizontal="left" vertical="top"/>
    </xf>
    <xf numFmtId="0" fontId="58" fillId="0" borderId="0" xfId="9" applyAlignment="1">
      <alignment vertical="top"/>
    </xf>
    <xf numFmtId="0" fontId="62" fillId="0" borderId="0" xfId="9" applyFont="1" applyAlignment="1">
      <alignment horizontal="left" vertical="top"/>
    </xf>
    <xf numFmtId="0" fontId="61" fillId="0" borderId="0" xfId="9" applyFont="1" applyAlignment="1">
      <alignment vertical="top"/>
    </xf>
    <xf numFmtId="0" fontId="59" fillId="0" borderId="1" xfId="9" applyFont="1" applyBorder="1" applyAlignment="1">
      <alignment vertical="top" wrapText="1"/>
    </xf>
    <xf numFmtId="0" fontId="61" fillId="0" borderId="1" xfId="9" applyFont="1" applyFill="1" applyBorder="1" applyAlignment="1">
      <alignment vertical="top"/>
    </xf>
    <xf numFmtId="0" fontId="61" fillId="0" borderId="1" xfId="9" applyFont="1" applyBorder="1" applyAlignment="1">
      <alignment vertical="top" wrapText="1"/>
    </xf>
    <xf numFmtId="0" fontId="7" fillId="0" borderId="1" xfId="0" applyFont="1" applyBorder="1" applyAlignment="1">
      <alignment vertical="top"/>
    </xf>
    <xf numFmtId="22" fontId="0" fillId="28" borderId="1" xfId="0" applyNumberFormat="1" applyFill="1" applyBorder="1" applyAlignment="1">
      <alignment vertical="top"/>
    </xf>
    <xf numFmtId="0" fontId="0" fillId="28" borderId="1" xfId="0" applyFill="1" applyBorder="1" applyAlignment="1">
      <alignment vertical="top"/>
    </xf>
    <xf numFmtId="3" fontId="0" fillId="28" borderId="1" xfId="0" applyNumberFormat="1" applyFill="1" applyBorder="1" applyAlignment="1">
      <alignment vertical="top"/>
    </xf>
    <xf numFmtId="0" fontId="63" fillId="29" borderId="1" xfId="9" applyFont="1" applyFill="1" applyBorder="1" applyAlignment="1">
      <alignment vertical="top"/>
    </xf>
    <xf numFmtId="0" fontId="19" fillId="29" borderId="1" xfId="0" applyFont="1" applyFill="1" applyBorder="1" applyAlignment="1">
      <alignment vertical="top"/>
    </xf>
    <xf numFmtId="0" fontId="19" fillId="29" borderId="1" xfId="10" applyFont="1" applyFill="1" applyBorder="1" applyAlignment="1">
      <alignment vertical="top" wrapText="1"/>
    </xf>
    <xf numFmtId="0" fontId="19" fillId="29" borderId="1" xfId="9" applyFont="1" applyFill="1" applyBorder="1" applyAlignment="1">
      <alignment vertical="top" wrapText="1"/>
    </xf>
    <xf numFmtId="0" fontId="19" fillId="0" borderId="0" xfId="0" applyFont="1" applyAlignment="1">
      <alignment vertical="top"/>
    </xf>
    <xf numFmtId="0" fontId="44" fillId="17" borderId="1" xfId="9" applyFont="1" applyFill="1" applyBorder="1" applyAlignment="1">
      <alignment horizontal="left" vertical="top" wrapText="1"/>
    </xf>
    <xf numFmtId="0" fontId="44" fillId="18" borderId="1" xfId="9" applyFont="1" applyFill="1" applyBorder="1" applyAlignment="1">
      <alignment horizontal="left" vertical="top" wrapText="1"/>
    </xf>
    <xf numFmtId="0" fontId="44" fillId="19" borderId="1" xfId="9" applyFont="1" applyFill="1" applyBorder="1" applyAlignment="1">
      <alignment horizontal="left" vertical="top" wrapText="1"/>
    </xf>
    <xf numFmtId="0" fontId="44" fillId="20" borderId="1" xfId="9" applyFont="1" applyFill="1" applyBorder="1" applyAlignment="1">
      <alignment horizontal="left" vertical="top" wrapText="1"/>
    </xf>
    <xf numFmtId="0" fontId="44" fillId="21" borderId="1" xfId="9" applyFont="1" applyFill="1" applyBorder="1" applyAlignment="1">
      <alignment horizontal="left" vertical="top" wrapText="1"/>
    </xf>
    <xf numFmtId="49" fontId="44" fillId="20" borderId="1" xfId="9" applyNumberFormat="1" applyFont="1" applyFill="1" applyBorder="1" applyAlignment="1">
      <alignment horizontal="left" vertical="top" wrapText="1"/>
    </xf>
    <xf numFmtId="0" fontId="44" fillId="22" borderId="1" xfId="9" applyFont="1" applyFill="1" applyBorder="1" applyAlignment="1">
      <alignment vertical="top" wrapText="1"/>
    </xf>
    <xf numFmtId="0" fontId="44" fillId="20" borderId="1" xfId="9" applyFont="1" applyFill="1" applyBorder="1" applyAlignment="1">
      <alignment vertical="top" wrapText="1"/>
    </xf>
    <xf numFmtId="0" fontId="44" fillId="23" borderId="1" xfId="9" applyFont="1" applyFill="1" applyBorder="1" applyAlignment="1">
      <alignment vertical="top" wrapText="1"/>
    </xf>
    <xf numFmtId="0" fontId="44" fillId="24" borderId="1" xfId="9" applyFont="1" applyFill="1" applyBorder="1" applyAlignment="1">
      <alignment vertical="top" wrapText="1"/>
    </xf>
    <xf numFmtId="4" fontId="44" fillId="25" borderId="1" xfId="9" applyNumberFormat="1" applyFont="1" applyFill="1" applyBorder="1" applyAlignment="1">
      <alignment vertical="top" wrapText="1"/>
    </xf>
    <xf numFmtId="43" fontId="44" fillId="25" borderId="1" xfId="9" applyNumberFormat="1" applyFont="1" applyFill="1" applyBorder="1" applyAlignment="1">
      <alignment vertical="top" wrapText="1"/>
    </xf>
    <xf numFmtId="0" fontId="44" fillId="26" borderId="1" xfId="9" applyNumberFormat="1" applyFont="1" applyFill="1" applyBorder="1" applyAlignment="1">
      <alignment horizontal="center" vertical="top" wrapText="1"/>
    </xf>
    <xf numFmtId="0" fontId="44" fillId="18" borderId="1" xfId="9" applyFont="1" applyFill="1" applyBorder="1" applyAlignment="1">
      <alignment vertical="top" wrapText="1"/>
    </xf>
    <xf numFmtId="0" fontId="44" fillId="21" borderId="1" xfId="9" applyFont="1" applyFill="1" applyBorder="1" applyAlignment="1">
      <alignment vertical="top" wrapText="1"/>
    </xf>
    <xf numFmtId="49" fontId="44" fillId="21" borderId="1" xfId="9" applyNumberFormat="1" applyFont="1" applyFill="1" applyBorder="1" applyAlignment="1">
      <alignment vertical="top" wrapText="1"/>
    </xf>
    <xf numFmtId="0" fontId="44" fillId="16" borderId="1" xfId="9" applyFont="1" applyFill="1" applyBorder="1" applyAlignment="1">
      <alignment vertical="top" wrapText="1"/>
    </xf>
    <xf numFmtId="44" fontId="44" fillId="21" borderId="1" xfId="9" applyNumberFormat="1" applyFont="1" applyFill="1" applyBorder="1" applyAlignment="1">
      <alignment vertical="top" wrapText="1"/>
    </xf>
    <xf numFmtId="0" fontId="64" fillId="0" borderId="1" xfId="9" applyFont="1" applyFill="1" applyBorder="1" applyAlignment="1">
      <alignment vertical="top"/>
    </xf>
    <xf numFmtId="0" fontId="67" fillId="0" borderId="19" xfId="0" applyFont="1" applyBorder="1" applyAlignment="1">
      <alignment vertical="center"/>
    </xf>
    <xf numFmtId="0" fontId="67" fillId="0" borderId="20" xfId="0" applyFont="1" applyBorder="1" applyAlignment="1">
      <alignment vertical="center"/>
    </xf>
    <xf numFmtId="0" fontId="0" fillId="0" borderId="0" xfId="0" applyAlignment="1">
      <alignment vertical="top"/>
    </xf>
    <xf numFmtId="0" fontId="7" fillId="0" borderId="0" xfId="0" applyFont="1" applyAlignment="1">
      <alignment vertical="top"/>
    </xf>
    <xf numFmtId="0" fontId="19" fillId="28" borderId="1" xfId="0" applyFont="1" applyFill="1" applyBorder="1" applyAlignment="1">
      <alignment vertical="top"/>
    </xf>
    <xf numFmtId="0" fontId="19" fillId="28" borderId="1" xfId="10" applyFont="1" applyFill="1" applyBorder="1" applyAlignment="1">
      <alignment vertical="top" wrapText="1"/>
    </xf>
    <xf numFmtId="0" fontId="7" fillId="0" borderId="1" xfId="0" applyFont="1" applyFill="1" applyBorder="1" applyAlignment="1" applyProtection="1">
      <alignment horizontal="left" vertical="top" wrapText="1"/>
      <protection locked="0"/>
    </xf>
    <xf numFmtId="14" fontId="44" fillId="12" borderId="1" xfId="0" applyNumberFormat="1" applyFont="1" applyFill="1" applyBorder="1" applyAlignment="1" applyProtection="1">
      <alignment horizontal="right" vertical="top"/>
      <protection locked="0"/>
    </xf>
    <xf numFmtId="0" fontId="44"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22" fontId="7" fillId="0" borderId="1" xfId="11" applyNumberFormat="1" applyFont="1" applyFill="1" applyBorder="1" applyAlignment="1" applyProtection="1">
      <alignment horizontal="left" vertical="top" wrapText="1" shrinkToFit="1"/>
      <protection locked="0"/>
    </xf>
    <xf numFmtId="0" fontId="7" fillId="0" borderId="1" xfId="11"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7" fillId="12" borderId="1" xfId="0" applyFont="1" applyFill="1" applyBorder="1" applyAlignment="1" applyProtection="1">
      <alignment horizontal="left" vertical="top" wrapText="1"/>
      <protection locked="0"/>
    </xf>
    <xf numFmtId="0" fontId="7" fillId="12" borderId="1" xfId="0" applyNumberFormat="1" applyFont="1" applyFill="1" applyBorder="1" applyAlignment="1" applyProtection="1">
      <alignment horizontal="left" vertical="top" wrapText="1"/>
      <protection locked="0"/>
    </xf>
    <xf numFmtId="3" fontId="7" fillId="12" borderId="1" xfId="0" applyNumberFormat="1" applyFont="1" applyFill="1" applyBorder="1" applyAlignment="1" applyProtection="1">
      <alignment horizontal="right" wrapText="1"/>
      <protection locked="0"/>
    </xf>
    <xf numFmtId="0" fontId="7" fillId="12" borderId="1" xfId="0" applyFont="1" applyFill="1" applyBorder="1" applyAlignment="1" applyProtection="1">
      <alignment vertical="top" wrapText="1"/>
      <protection locked="0"/>
    </xf>
    <xf numFmtId="0" fontId="7" fillId="12" borderId="0" xfId="0" applyFont="1" applyFill="1" applyAlignment="1" applyProtection="1">
      <alignment vertical="top" wrapText="1"/>
      <protection locked="0"/>
    </xf>
    <xf numFmtId="0" fontId="55" fillId="12" borderId="0" xfId="0" applyFont="1" applyFill="1" applyAlignment="1" applyProtection="1">
      <alignment vertical="top"/>
      <protection locked="0"/>
    </xf>
    <xf numFmtId="0" fontId="7"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protection hidden="1"/>
    </xf>
    <xf numFmtId="0" fontId="7" fillId="12" borderId="0" xfId="0" applyFont="1" applyFill="1" applyAlignment="1" applyProtection="1">
      <alignment vertical="top"/>
      <protection locked="0"/>
    </xf>
    <xf numFmtId="0" fontId="7" fillId="12" borderId="0" xfId="0" applyFont="1" applyFill="1" applyBorder="1" applyAlignment="1" applyProtection="1">
      <alignment vertical="top"/>
      <protection locked="0"/>
    </xf>
    <xf numFmtId="0" fontId="7" fillId="12" borderId="0" xfId="0" applyFont="1" applyFill="1" applyBorder="1" applyAlignment="1">
      <alignment vertical="top"/>
    </xf>
    <xf numFmtId="44" fontId="7" fillId="12" borderId="0" xfId="0" applyNumberFormat="1" applyFont="1" applyFill="1" applyBorder="1" applyAlignment="1" applyProtection="1">
      <alignment vertical="top" wrapText="1"/>
      <protection locked="0"/>
    </xf>
    <xf numFmtId="3" fontId="7" fillId="12" borderId="0" xfId="0" applyNumberFormat="1" applyFont="1" applyFill="1" applyBorder="1" applyAlignment="1" applyProtection="1">
      <alignment vertical="top"/>
      <protection locked="0"/>
    </xf>
    <xf numFmtId="0" fontId="44"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shrinkToFit="1"/>
      <protection locked="0"/>
    </xf>
    <xf numFmtId="0" fontId="7" fillId="12" borderId="0" xfId="0" applyFont="1" applyFill="1" applyAlignment="1">
      <alignment vertical="top"/>
    </xf>
    <xf numFmtId="0" fontId="68" fillId="12" borderId="0" xfId="0" applyFont="1" applyFill="1" applyBorder="1" applyAlignment="1" applyProtection="1">
      <protection hidden="1"/>
    </xf>
    <xf numFmtId="0" fontId="54" fillId="12" borderId="0" xfId="0" applyFont="1" applyFill="1" applyBorder="1" applyAlignment="1" applyProtection="1">
      <alignment vertical="top"/>
      <protection hidden="1"/>
    </xf>
    <xf numFmtId="0" fontId="53" fillId="12" borderId="0" xfId="0" applyFont="1" applyFill="1" applyBorder="1" applyAlignment="1" applyProtection="1">
      <alignment vertical="top"/>
      <protection hidden="1"/>
    </xf>
    <xf numFmtId="0" fontId="7" fillId="12" borderId="0" xfId="0" applyFont="1" applyFill="1" applyBorder="1" applyAlignment="1" applyProtection="1">
      <alignment vertical="top"/>
      <protection hidden="1"/>
    </xf>
    <xf numFmtId="44" fontId="7" fillId="12" borderId="0" xfId="0" applyNumberFormat="1" applyFont="1" applyFill="1" applyBorder="1" applyAlignment="1" applyProtection="1">
      <alignment vertical="top" wrapText="1" shrinkToFit="1"/>
      <protection locked="0"/>
    </xf>
    <xf numFmtId="0" fontId="57" fillId="12" borderId="0" xfId="0" applyFont="1" applyFill="1" applyAlignment="1" applyProtection="1">
      <alignment vertical="top" wrapText="1"/>
      <protection locked="0"/>
    </xf>
    <xf numFmtId="0" fontId="57" fillId="12" borderId="0" xfId="0" applyFont="1" applyFill="1" applyAlignment="1" applyProtection="1">
      <alignment vertical="top"/>
      <protection locked="0"/>
    </xf>
    <xf numFmtId="49" fontId="45" fillId="12" borderId="21" xfId="0" applyNumberFormat="1" applyFont="1" applyFill="1" applyBorder="1" applyAlignment="1" applyProtection="1">
      <alignment vertical="top" wrapText="1"/>
      <protection locked="0"/>
    </xf>
    <xf numFmtId="0" fontId="45" fillId="0" borderId="1" xfId="0" applyFont="1" applyFill="1" applyBorder="1" applyAlignment="1" applyProtection="1">
      <alignment horizontal="left" vertical="top" wrapText="1"/>
      <protection locked="0"/>
    </xf>
    <xf numFmtId="0" fontId="45" fillId="0" borderId="1" xfId="0" applyNumberFormat="1" applyFont="1" applyFill="1" applyBorder="1" applyAlignment="1" applyProtection="1">
      <alignment horizontal="left" vertical="top" wrapText="1"/>
      <protection locked="0"/>
    </xf>
    <xf numFmtId="3" fontId="45" fillId="0" borderId="1" xfId="0" applyNumberFormat="1" applyFont="1" applyFill="1" applyBorder="1" applyAlignment="1" applyProtection="1">
      <alignment horizontal="right" wrapText="1"/>
      <protection locked="0"/>
    </xf>
    <xf numFmtId="3" fontId="45" fillId="0" borderId="1" xfId="0" applyNumberFormat="1" applyFont="1" applyFill="1" applyBorder="1" applyAlignment="1" applyProtection="1">
      <alignment horizontal="right" wrapText="1"/>
      <protection hidden="1"/>
    </xf>
    <xf numFmtId="164" fontId="45" fillId="0" borderId="1" xfId="0" applyNumberFormat="1" applyFont="1" applyFill="1" applyBorder="1" applyAlignment="1" applyProtection="1">
      <alignment horizontal="right" wrapText="1"/>
      <protection hidden="1"/>
    </xf>
    <xf numFmtId="44" fontId="55" fillId="0" borderId="0" xfId="0" applyNumberFormat="1" applyFont="1" applyFill="1" applyBorder="1" applyAlignment="1" applyProtection="1">
      <alignment vertical="top" wrapText="1"/>
      <protection locked="0"/>
    </xf>
    <xf numFmtId="3" fontId="7" fillId="0" borderId="1" xfId="0" applyNumberFormat="1" applyFont="1" applyFill="1" applyBorder="1" applyAlignment="1" applyProtection="1">
      <alignment horizontal="right" wrapText="1"/>
      <protection hidden="1"/>
    </xf>
    <xf numFmtId="164" fontId="7" fillId="0" borderId="1" xfId="0" applyNumberFormat="1" applyFont="1" applyFill="1" applyBorder="1" applyAlignment="1" applyProtection="1">
      <alignment horizontal="right" wrapText="1"/>
      <protection hidden="1"/>
    </xf>
    <xf numFmtId="0" fontId="7" fillId="0" borderId="0" xfId="0" applyFont="1" applyFill="1" applyBorder="1" applyAlignment="1" applyProtection="1">
      <alignment vertical="top" wrapText="1"/>
      <protection locked="0"/>
    </xf>
    <xf numFmtId="3" fontId="52" fillId="0" borderId="1" xfId="0" applyNumberFormat="1" applyFont="1" applyFill="1" applyBorder="1" applyAlignment="1" applyProtection="1">
      <alignment vertical="top" wrapText="1"/>
      <protection hidden="1"/>
    </xf>
    <xf numFmtId="44" fontId="52" fillId="0" borderId="1" xfId="1" applyFont="1" applyFill="1" applyBorder="1" applyAlignment="1" applyProtection="1">
      <alignment vertical="top" wrapText="1"/>
      <protection hidden="1"/>
    </xf>
    <xf numFmtId="0" fontId="44" fillId="2" borderId="0" xfId="0" applyFont="1" applyFill="1" applyBorder="1" applyAlignment="1" applyProtection="1">
      <alignment vertical="top" wrapText="1"/>
      <protection hidden="1"/>
    </xf>
    <xf numFmtId="3" fontId="7" fillId="0" borderId="0" xfId="0" applyNumberFormat="1" applyFont="1" applyBorder="1" applyAlignment="1" applyProtection="1">
      <alignment vertical="top"/>
      <protection hidden="1"/>
    </xf>
    <xf numFmtId="9" fontId="44" fillId="0" borderId="0" xfId="4" applyFont="1" applyFill="1" applyBorder="1" applyAlignment="1" applyProtection="1">
      <alignment vertical="top" wrapText="1"/>
      <protection hidden="1"/>
    </xf>
    <xf numFmtId="0" fontId="7" fillId="2" borderId="0" xfId="0" applyFont="1" applyFill="1" applyBorder="1" applyAlignment="1" applyProtection="1">
      <alignment vertical="top"/>
      <protection locked="0"/>
    </xf>
    <xf numFmtId="0" fontId="44" fillId="2" borderId="1" xfId="0" applyFont="1" applyFill="1" applyBorder="1" applyAlignment="1" applyProtection="1">
      <alignment vertical="top" wrapText="1" shrinkToFit="1"/>
      <protection hidden="1"/>
    </xf>
    <xf numFmtId="9" fontId="44" fillId="0" borderId="1" xfId="4" applyFont="1" applyFill="1" applyBorder="1" applyAlignment="1" applyProtection="1">
      <alignment vertical="top" wrapText="1"/>
      <protection hidden="1"/>
    </xf>
    <xf numFmtId="0" fontId="44" fillId="2" borderId="1" xfId="0" quotePrefix="1" applyFont="1" applyFill="1" applyBorder="1" applyAlignment="1" applyProtection="1">
      <alignment vertical="top" wrapText="1"/>
      <protection hidden="1"/>
    </xf>
    <xf numFmtId="0" fontId="44" fillId="2" borderId="1" xfId="0" applyFont="1" applyFill="1" applyBorder="1" applyAlignment="1" applyProtection="1">
      <alignment vertical="top" wrapText="1"/>
      <protection hidden="1"/>
    </xf>
    <xf numFmtId="3" fontId="44" fillId="0" borderId="1" xfId="0" applyNumberFormat="1" applyFont="1" applyBorder="1" applyAlignment="1" applyProtection="1">
      <alignment vertical="top"/>
      <protection hidden="1"/>
    </xf>
    <xf numFmtId="9" fontId="44" fillId="0" borderId="1" xfId="4" applyFont="1" applyFill="1" applyBorder="1" applyAlignment="1" applyProtection="1">
      <alignment vertical="top"/>
      <protection hidden="1"/>
    </xf>
    <xf numFmtId="0" fontId="74" fillId="0" borderId="1" xfId="0" applyFont="1" applyFill="1" applyBorder="1" applyAlignment="1" applyProtection="1">
      <alignment horizontal="left" vertical="top"/>
      <protection locked="0"/>
    </xf>
    <xf numFmtId="3" fontId="44" fillId="12" borderId="0" xfId="0" applyNumberFormat="1" applyFont="1" applyFill="1" applyAlignment="1" applyProtection="1">
      <alignment vertical="top"/>
      <protection locked="0"/>
    </xf>
    <xf numFmtId="0" fontId="44" fillId="12" borderId="0" xfId="0" applyFont="1" applyFill="1" applyAlignment="1" applyProtection="1">
      <alignment vertical="top"/>
      <protection locked="0"/>
    </xf>
    <xf numFmtId="49" fontId="69" fillId="12" borderId="0" xfId="0" applyNumberFormat="1" applyFont="1" applyFill="1" applyBorder="1" applyAlignment="1" applyProtection="1">
      <alignment horizontal="left" vertical="top" wrapText="1"/>
      <protection locked="0"/>
    </xf>
    <xf numFmtId="0" fontId="0" fillId="0" borderId="0" xfId="0" applyAlignment="1">
      <alignment vertical="top" wrapText="1"/>
    </xf>
    <xf numFmtId="0" fontId="44" fillId="12" borderId="22" xfId="0" applyFont="1" applyFill="1" applyBorder="1" applyAlignment="1" applyProtection="1">
      <alignment vertical="top"/>
    </xf>
    <xf numFmtId="3" fontId="44" fillId="12" borderId="18" xfId="0" applyNumberFormat="1" applyFont="1" applyFill="1" applyBorder="1" applyAlignment="1" applyProtection="1">
      <alignment vertical="top" wrapText="1"/>
      <protection hidden="1"/>
    </xf>
    <xf numFmtId="3" fontId="44" fillId="0" borderId="18" xfId="0" applyNumberFormat="1" applyFont="1" applyFill="1" applyBorder="1" applyAlignment="1" applyProtection="1">
      <alignment vertical="top" wrapText="1"/>
      <protection hidden="1"/>
    </xf>
    <xf numFmtId="0" fontId="7" fillId="0" borderId="1" xfId="0" applyFont="1" applyFill="1" applyBorder="1" applyAlignment="1" applyProtection="1">
      <alignment vertical="top"/>
      <protection locked="0"/>
    </xf>
    <xf numFmtId="0" fontId="45" fillId="0" borderId="1" xfId="0" quotePrefix="1" applyFont="1" applyFill="1" applyBorder="1" applyAlignment="1" applyProtection="1">
      <alignment horizontal="left" vertical="top" wrapText="1"/>
      <protection hidden="1"/>
    </xf>
    <xf numFmtId="0" fontId="7" fillId="12" borderId="1" xfId="0" applyFont="1" applyFill="1" applyBorder="1" applyAlignment="1" applyProtection="1">
      <alignment vertical="top"/>
      <protection locked="0"/>
    </xf>
    <xf numFmtId="0" fontId="7" fillId="12" borderId="1" xfId="0" quotePrefix="1" applyFont="1" applyFill="1" applyBorder="1" applyAlignment="1" applyProtection="1">
      <alignment horizontal="left" vertical="top" wrapText="1"/>
      <protection hidden="1"/>
    </xf>
    <xf numFmtId="0" fontId="7" fillId="2" borderId="1" xfId="0" applyFont="1" applyFill="1" applyBorder="1" applyAlignment="1" applyProtection="1">
      <alignment vertical="top"/>
      <protection locked="0"/>
    </xf>
    <xf numFmtId="0" fontId="56" fillId="12" borderId="0" xfId="0" applyFont="1" applyFill="1" applyBorder="1" applyAlignment="1" applyProtection="1">
      <alignment vertical="top" wrapText="1"/>
      <protection locked="0"/>
    </xf>
    <xf numFmtId="0" fontId="7" fillId="12" borderId="0" xfId="0" applyFont="1" applyFill="1" applyAlignment="1" applyProtection="1">
      <alignment vertical="top" wrapText="1"/>
    </xf>
    <xf numFmtId="49" fontId="77" fillId="12" borderId="21" xfId="0" applyNumberFormat="1" applyFont="1" applyFill="1" applyBorder="1" applyAlignment="1" applyProtection="1">
      <alignment horizontal="left" vertical="top" wrapText="1"/>
      <protection locked="0"/>
    </xf>
    <xf numFmtId="0" fontId="51" fillId="12" borderId="0" xfId="0" applyFont="1" applyFill="1" applyBorder="1" applyAlignment="1" applyProtection="1">
      <alignment vertical="top" wrapText="1"/>
      <protection locked="0" hidden="1"/>
    </xf>
    <xf numFmtId="0" fontId="7" fillId="0" borderId="0" xfId="0" applyFont="1" applyFill="1" applyBorder="1" applyAlignment="1" applyProtection="1">
      <alignment horizontal="left" vertical="top"/>
      <protection locked="0"/>
    </xf>
    <xf numFmtId="0" fontId="51" fillId="30" borderId="1" xfId="0" applyFont="1" applyFill="1" applyBorder="1" applyAlignment="1" applyProtection="1">
      <alignment vertical="top"/>
      <protection locked="0" hidden="1"/>
    </xf>
    <xf numFmtId="0" fontId="51" fillId="30" borderId="1" xfId="0" applyFont="1" applyFill="1" applyBorder="1" applyAlignment="1" applyProtection="1">
      <alignment vertical="top" wrapText="1"/>
      <protection locked="0" hidden="1"/>
    </xf>
    <xf numFmtId="0" fontId="51" fillId="30" borderId="1" xfId="6" applyFont="1" applyFill="1" applyBorder="1" applyAlignment="1" applyProtection="1">
      <alignment vertical="top" wrapText="1" shrinkToFit="1"/>
      <protection hidden="1"/>
    </xf>
    <xf numFmtId="0" fontId="51" fillId="30" borderId="1" xfId="6" applyFont="1" applyFill="1" applyBorder="1" applyAlignment="1" applyProtection="1">
      <alignment vertical="top" wrapText="1"/>
      <protection hidden="1"/>
    </xf>
    <xf numFmtId="0" fontId="51" fillId="30" borderId="1" xfId="0" applyFont="1" applyFill="1" applyBorder="1" applyAlignment="1">
      <alignment vertical="top" wrapText="1"/>
    </xf>
    <xf numFmtId="0" fontId="51" fillId="30" borderId="1" xfId="0" applyFont="1" applyFill="1" applyBorder="1" applyAlignment="1" applyProtection="1">
      <alignment vertical="top" wrapText="1"/>
      <protection hidden="1"/>
    </xf>
    <xf numFmtId="0" fontId="75" fillId="30" borderId="1" xfId="0" applyFont="1" applyFill="1" applyBorder="1" applyAlignment="1">
      <alignment vertical="top" wrapText="1"/>
    </xf>
    <xf numFmtId="0" fontId="75" fillId="30" borderId="1" xfId="5" applyFont="1" applyFill="1" applyBorder="1" applyAlignment="1" applyProtection="1">
      <alignment vertical="top" wrapText="1"/>
      <protection hidden="1"/>
    </xf>
    <xf numFmtId="0" fontId="76" fillId="30" borderId="1" xfId="5" applyFont="1" applyFill="1" applyBorder="1" applyAlignment="1" applyProtection="1">
      <alignment vertical="top" wrapText="1"/>
      <protection hidden="1"/>
    </xf>
    <xf numFmtId="0" fontId="75" fillId="30" borderId="1" xfId="0" applyFont="1" applyFill="1" applyBorder="1" applyAlignment="1" applyProtection="1">
      <alignment vertical="top" wrapText="1"/>
      <protection hidden="1"/>
    </xf>
    <xf numFmtId="0" fontId="78" fillId="0" borderId="0" xfId="0" applyFont="1" applyAlignment="1">
      <alignment vertical="center"/>
    </xf>
    <xf numFmtId="0" fontId="79" fillId="0" borderId="0" xfId="8" applyFont="1" applyBorder="1" applyAlignment="1">
      <alignment horizontal="left" vertical="top"/>
    </xf>
    <xf numFmtId="0" fontId="3" fillId="0" borderId="0" xfId="8" applyFont="1" applyBorder="1" applyAlignment="1">
      <alignment horizontal="left" vertical="top"/>
    </xf>
    <xf numFmtId="0" fontId="80" fillId="0" borderId="0" xfId="0" applyFont="1" applyAlignment="1">
      <alignment vertical="center"/>
    </xf>
    <xf numFmtId="0" fontId="3" fillId="0" borderId="0" xfId="8" applyFont="1" applyFill="1" applyBorder="1" applyAlignment="1">
      <alignment horizontal="left" vertical="top"/>
    </xf>
    <xf numFmtId="0" fontId="33" fillId="14" borderId="0" xfId="8" applyFont="1" applyFill="1" applyBorder="1" applyAlignment="1">
      <alignment horizontal="left" vertical="top"/>
    </xf>
    <xf numFmtId="0" fontId="81" fillId="14" borderId="0" xfId="3" applyFont="1" applyFill="1" applyBorder="1" applyAlignment="1" applyProtection="1">
      <alignment vertical="top"/>
    </xf>
    <xf numFmtId="0" fontId="49" fillId="31" borderId="1" xfId="0" quotePrefix="1" applyFont="1" applyFill="1" applyBorder="1" applyAlignment="1">
      <alignment vertical="top" wrapText="1"/>
    </xf>
    <xf numFmtId="0" fontId="49" fillId="32" borderId="1" xfId="0" quotePrefix="1" applyFont="1" applyFill="1" applyBorder="1" applyAlignment="1">
      <alignment vertical="top" wrapText="1"/>
    </xf>
    <xf numFmtId="0" fontId="82" fillId="32" borderId="1" xfId="0" quotePrefix="1" applyFont="1" applyFill="1" applyBorder="1" applyAlignment="1">
      <alignment vertical="top" wrapText="1"/>
    </xf>
    <xf numFmtId="0" fontId="82" fillId="31" borderId="1" xfId="0" applyFont="1" applyFill="1" applyBorder="1" applyAlignment="1">
      <alignment vertical="top" wrapText="1"/>
    </xf>
    <xf numFmtId="0" fontId="82" fillId="32" borderId="30" xfId="0" applyFont="1" applyFill="1" applyBorder="1" applyAlignment="1">
      <alignment vertical="top" wrapText="1"/>
    </xf>
    <xf numFmtId="0" fontId="84" fillId="0" borderId="0" xfId="0" applyFont="1" applyAlignment="1">
      <alignment vertical="top"/>
    </xf>
    <xf numFmtId="0" fontId="84" fillId="0" borderId="0" xfId="0" applyFont="1" applyAlignment="1">
      <alignment vertical="top" wrapText="1"/>
    </xf>
    <xf numFmtId="0" fontId="32" fillId="0" borderId="0" xfId="0" applyFont="1" applyFill="1" applyAlignment="1">
      <alignment vertical="center" wrapText="1"/>
    </xf>
    <xf numFmtId="0" fontId="85" fillId="2" borderId="0" xfId="0" applyFont="1" applyFill="1" applyAlignment="1" applyProtection="1">
      <alignment vertical="top"/>
      <protection locked="0"/>
    </xf>
    <xf numFmtId="0" fontId="85" fillId="12" borderId="0" xfId="0" applyFont="1" applyFill="1" applyAlignment="1" applyProtection="1">
      <alignment vertical="top"/>
      <protection locked="0"/>
    </xf>
    <xf numFmtId="0" fontId="88" fillId="0" borderId="0" xfId="0" applyFont="1" applyFill="1" applyAlignment="1" applyProtection="1">
      <alignment vertical="top"/>
      <protection locked="0"/>
    </xf>
    <xf numFmtId="0" fontId="91" fillId="12" borderId="0" xfId="0" applyFont="1" applyFill="1" applyAlignment="1" applyProtection="1">
      <alignment vertical="top"/>
      <protection locked="0"/>
    </xf>
    <xf numFmtId="0" fontId="88" fillId="12" borderId="0" xfId="0" applyFont="1" applyFill="1" applyAlignment="1" applyProtection="1">
      <alignment vertical="top"/>
      <protection locked="0"/>
    </xf>
    <xf numFmtId="0" fontId="88" fillId="12" borderId="0" xfId="0" applyFont="1" applyFill="1" applyAlignment="1" applyProtection="1">
      <alignment vertical="top" wrapText="1"/>
      <protection locked="0"/>
    </xf>
    <xf numFmtId="0" fontId="88" fillId="12" borderId="0" xfId="0" applyFont="1" applyFill="1" applyBorder="1" applyAlignment="1" applyProtection="1">
      <alignment vertical="top" wrapText="1"/>
      <protection locked="0"/>
    </xf>
    <xf numFmtId="0" fontId="88" fillId="12" borderId="0" xfId="0" applyFont="1" applyFill="1" applyBorder="1" applyAlignment="1" applyProtection="1">
      <alignment vertical="top"/>
      <protection locked="0"/>
    </xf>
    <xf numFmtId="0" fontId="88" fillId="2" borderId="0" xfId="0" applyFont="1" applyFill="1" applyAlignment="1" applyProtection="1">
      <alignment vertical="top"/>
      <protection locked="0"/>
    </xf>
    <xf numFmtId="0" fontId="94" fillId="0" borderId="0" xfId="0" applyFont="1" applyAlignment="1">
      <alignment vertical="top"/>
    </xf>
    <xf numFmtId="0" fontId="95" fillId="0" borderId="24" xfId="0" applyFont="1" applyFill="1" applyBorder="1" applyAlignment="1" applyProtection="1">
      <alignment horizontal="left" vertical="top"/>
      <protection locked="0"/>
    </xf>
    <xf numFmtId="9" fontId="95" fillId="0" borderId="24" xfId="4" applyFont="1" applyFill="1" applyBorder="1" applyAlignment="1" applyProtection="1">
      <alignment vertical="top" wrapText="1"/>
      <protection hidden="1"/>
    </xf>
    <xf numFmtId="22" fontId="95" fillId="0" borderId="24" xfId="11" applyNumberFormat="1" applyFont="1" applyFill="1" applyBorder="1" applyAlignment="1" applyProtection="1">
      <alignment horizontal="left" vertical="top" wrapText="1" shrinkToFit="1"/>
      <protection locked="0"/>
    </xf>
    <xf numFmtId="0" fontId="93" fillId="0" borderId="24" xfId="0" applyFont="1" applyFill="1" applyBorder="1" applyAlignment="1" applyProtection="1">
      <alignment horizontal="left" vertical="top"/>
      <protection locked="0"/>
    </xf>
    <xf numFmtId="0" fontId="95" fillId="0" borderId="24" xfId="11" applyFont="1" applyFill="1" applyBorder="1" applyAlignment="1" applyProtection="1">
      <alignment horizontal="left" vertical="top" wrapText="1"/>
      <protection locked="0"/>
    </xf>
    <xf numFmtId="0" fontId="96" fillId="0" borderId="24" xfId="2" applyFont="1" applyFill="1" applyBorder="1" applyAlignment="1" applyProtection="1">
      <alignment horizontal="left" vertical="top" wrapText="1"/>
      <protection locked="0"/>
    </xf>
    <xf numFmtId="0" fontId="95" fillId="0" borderId="28" xfId="0" applyFont="1" applyFill="1" applyBorder="1" applyAlignment="1" applyProtection="1">
      <alignment horizontal="left" vertical="top"/>
      <protection locked="0"/>
    </xf>
    <xf numFmtId="0" fontId="88" fillId="12" borderId="0" xfId="0" applyFont="1" applyFill="1" applyBorder="1" applyAlignment="1" applyProtection="1">
      <alignment vertical="top" wrapText="1" shrinkToFit="1"/>
      <protection locked="0"/>
    </xf>
    <xf numFmtId="0" fontId="88" fillId="12" borderId="0" xfId="0" applyFont="1" applyFill="1" applyAlignment="1">
      <alignment vertical="top"/>
    </xf>
    <xf numFmtId="0" fontId="88" fillId="12" borderId="0" xfId="0" applyFont="1" applyFill="1" applyBorder="1" applyAlignment="1">
      <alignment vertical="top"/>
    </xf>
    <xf numFmtId="0" fontId="101" fillId="12" borderId="0" xfId="0" applyFont="1" applyFill="1" applyBorder="1" applyAlignment="1" applyProtection="1">
      <alignment vertical="top"/>
      <protection hidden="1"/>
    </xf>
    <xf numFmtId="0" fontId="100" fillId="12" borderId="0" xfId="0" applyFont="1" applyFill="1" applyBorder="1" applyAlignment="1" applyProtection="1">
      <alignment vertical="top"/>
      <protection hidden="1"/>
    </xf>
    <xf numFmtId="0" fontId="88" fillId="12" borderId="0" xfId="0" applyFont="1" applyFill="1" applyBorder="1" applyAlignment="1" applyProtection="1">
      <alignment vertical="top"/>
      <protection hidden="1"/>
    </xf>
    <xf numFmtId="0" fontId="88" fillId="12" borderId="0" xfId="0" applyFont="1" applyFill="1" applyBorder="1" applyAlignment="1" applyProtection="1">
      <alignment vertical="top" wrapText="1"/>
      <protection hidden="1"/>
    </xf>
    <xf numFmtId="0" fontId="88" fillId="0" borderId="1" xfId="0" applyFont="1" applyFill="1" applyBorder="1" applyAlignment="1" applyProtection="1">
      <alignment vertical="top"/>
      <protection locked="0"/>
    </xf>
    <xf numFmtId="3" fontId="94" fillId="0" borderId="1" xfId="0" applyNumberFormat="1" applyFont="1" applyFill="1" applyBorder="1" applyAlignment="1" applyProtection="1">
      <alignment horizontal="right" wrapText="1"/>
      <protection hidden="1"/>
    </xf>
    <xf numFmtId="0" fontId="88" fillId="12" borderId="1" xfId="0" applyFont="1" applyFill="1" applyBorder="1" applyAlignment="1" applyProtection="1">
      <alignment vertical="top"/>
      <protection locked="0"/>
    </xf>
    <xf numFmtId="0" fontId="88" fillId="0" borderId="1" xfId="0" applyFont="1" applyFill="1" applyBorder="1" applyAlignment="1" applyProtection="1">
      <alignment horizontal="left" vertical="top" wrapText="1"/>
      <protection locked="0"/>
    </xf>
    <xf numFmtId="0" fontId="88" fillId="0" borderId="1" xfId="0" quotePrefix="1" applyFont="1" applyFill="1" applyBorder="1" applyAlignment="1" applyProtection="1">
      <alignment horizontal="left" vertical="top" wrapText="1"/>
      <protection hidden="1"/>
    </xf>
    <xf numFmtId="0" fontId="88" fillId="0" borderId="1" xfId="0" applyNumberFormat="1" applyFont="1" applyFill="1" applyBorder="1" applyAlignment="1" applyProtection="1">
      <alignment horizontal="left" vertical="top" wrapText="1"/>
      <protection locked="0"/>
    </xf>
    <xf numFmtId="3" fontId="88" fillId="0" borderId="1" xfId="0" applyNumberFormat="1" applyFont="1" applyFill="1" applyBorder="1" applyAlignment="1" applyProtection="1">
      <alignment horizontal="right" wrapText="1"/>
      <protection locked="0"/>
    </xf>
    <xf numFmtId="0" fontId="88" fillId="0" borderId="1" xfId="0" applyFont="1" applyFill="1" applyBorder="1" applyAlignment="1" applyProtection="1">
      <alignment vertical="top" wrapText="1"/>
      <protection locked="0"/>
    </xf>
    <xf numFmtId="0" fontId="88" fillId="2" borderId="1" xfId="0" applyFont="1" applyFill="1" applyBorder="1" applyAlignment="1" applyProtection="1">
      <alignment vertical="top"/>
      <protection locked="0"/>
    </xf>
    <xf numFmtId="0" fontId="88" fillId="2" borderId="0" xfId="0" applyFont="1" applyFill="1" applyAlignment="1" applyProtection="1">
      <alignment vertical="top" wrapText="1"/>
      <protection locked="0"/>
    </xf>
    <xf numFmtId="0" fontId="88" fillId="12" borderId="0" xfId="0" applyFont="1" applyFill="1" applyAlignment="1" applyProtection="1">
      <alignment vertical="top" wrapText="1"/>
    </xf>
    <xf numFmtId="3" fontId="95" fillId="0" borderId="1" xfId="0" applyNumberFormat="1" applyFont="1" applyFill="1" applyBorder="1" applyAlignment="1" applyProtection="1">
      <alignment vertical="center"/>
      <protection hidden="1"/>
    </xf>
    <xf numFmtId="9" fontId="95" fillId="0" borderId="24" xfId="4" applyFont="1" applyFill="1" applyBorder="1" applyAlignment="1" applyProtection="1">
      <alignment vertical="center" wrapText="1"/>
      <protection hidden="1"/>
    </xf>
    <xf numFmtId="3" fontId="95" fillId="0" borderId="29" xfId="0" applyNumberFormat="1" applyFont="1" applyFill="1" applyBorder="1" applyAlignment="1" applyProtection="1">
      <alignment vertical="center"/>
      <protection hidden="1"/>
    </xf>
    <xf numFmtId="9" fontId="95" fillId="0" borderId="28" xfId="4" applyFont="1" applyFill="1" applyBorder="1" applyAlignment="1" applyProtection="1">
      <alignment vertical="center" wrapText="1"/>
      <protection hidden="1"/>
    </xf>
    <xf numFmtId="0" fontId="95" fillId="0" borderId="23" xfId="0" quotePrefix="1" applyFont="1" applyFill="1" applyBorder="1" applyAlignment="1" applyProtection="1">
      <alignment horizontal="left" vertical="center" wrapText="1"/>
      <protection hidden="1"/>
    </xf>
    <xf numFmtId="0" fontId="95" fillId="0" borderId="23" xfId="0" applyFont="1" applyFill="1" applyBorder="1" applyAlignment="1" applyProtection="1">
      <alignment horizontal="left" vertical="center" wrapText="1" shrinkToFit="1"/>
      <protection hidden="1"/>
    </xf>
    <xf numFmtId="0" fontId="95" fillId="0" borderId="23" xfId="0" applyFont="1" applyFill="1" applyBorder="1" applyAlignment="1" applyProtection="1">
      <alignment horizontal="left" vertical="center" wrapText="1"/>
      <protection locked="0"/>
    </xf>
    <xf numFmtId="3" fontId="95" fillId="0" borderId="1" xfId="0" applyNumberFormat="1" applyFont="1" applyFill="1" applyBorder="1" applyAlignment="1" applyProtection="1">
      <alignment horizontal="left" vertical="center" wrapText="1"/>
      <protection hidden="1"/>
    </xf>
    <xf numFmtId="164" fontId="95" fillId="0" borderId="24" xfId="0" applyNumberFormat="1" applyFont="1" applyFill="1" applyBorder="1" applyAlignment="1" applyProtection="1">
      <alignment horizontal="right" vertical="center" wrapText="1"/>
      <protection hidden="1"/>
    </xf>
    <xf numFmtId="0" fontId="89" fillId="0" borderId="0" xfId="0" applyFont="1" applyFill="1" applyBorder="1" applyAlignment="1">
      <alignment vertical="top"/>
    </xf>
    <xf numFmtId="0" fontId="90" fillId="0" borderId="0" xfId="0" applyFont="1" applyFill="1" applyBorder="1" applyAlignment="1">
      <alignment vertical="top"/>
    </xf>
    <xf numFmtId="0" fontId="97" fillId="12" borderId="0" xfId="0" applyFont="1" applyFill="1" applyBorder="1" applyAlignment="1" applyProtection="1">
      <alignment vertical="top" wrapText="1"/>
      <protection hidden="1"/>
    </xf>
    <xf numFmtId="0" fontId="98" fillId="12" borderId="0" xfId="0" applyFont="1" applyFill="1" applyAlignment="1">
      <alignment vertical="top" wrapText="1"/>
    </xf>
    <xf numFmtId="0" fontId="98" fillId="12" borderId="0" xfId="0" applyFont="1" applyFill="1" applyAlignment="1">
      <alignment vertical="top"/>
    </xf>
    <xf numFmtId="0" fontId="2" fillId="0" borderId="0" xfId="8" applyFont="1" applyBorder="1" applyAlignment="1">
      <alignment horizontal="left" vertical="top"/>
    </xf>
    <xf numFmtId="0" fontId="108" fillId="0" borderId="0" xfId="8" applyFont="1" applyBorder="1" applyAlignment="1">
      <alignment horizontal="left" vertical="top"/>
    </xf>
    <xf numFmtId="0" fontId="88" fillId="0" borderId="24" xfId="0" quotePrefix="1" applyFont="1" applyFill="1" applyBorder="1" applyAlignment="1" applyProtection="1">
      <alignment horizontal="left" vertical="top" wrapText="1"/>
      <protection hidden="1"/>
    </xf>
    <xf numFmtId="0" fontId="88" fillId="0" borderId="23" xfId="0" applyFont="1" applyFill="1" applyBorder="1" applyAlignment="1" applyProtection="1">
      <alignment horizontal="left" vertical="top" wrapText="1"/>
      <protection locked="0"/>
    </xf>
    <xf numFmtId="0" fontId="88" fillId="0" borderId="23" xfId="0" applyFont="1" applyFill="1" applyBorder="1" applyAlignment="1" applyProtection="1">
      <alignment vertical="top" wrapText="1"/>
      <protection locked="0"/>
    </xf>
    <xf numFmtId="0" fontId="102" fillId="12" borderId="1" xfId="0" applyFont="1" applyFill="1" applyBorder="1" applyAlignment="1" applyProtection="1">
      <alignment vertical="top"/>
    </xf>
    <xf numFmtId="3" fontId="102" fillId="12" borderId="1" xfId="0" applyNumberFormat="1" applyFont="1" applyFill="1" applyBorder="1" applyAlignment="1" applyProtection="1">
      <alignment vertical="top"/>
      <protection locked="0"/>
    </xf>
    <xf numFmtId="44" fontId="102" fillId="12" borderId="1" xfId="1" applyFont="1" applyFill="1" applyBorder="1" applyAlignment="1" applyProtection="1">
      <alignment vertical="top"/>
      <protection locked="0"/>
    </xf>
    <xf numFmtId="164" fontId="94" fillId="0" borderId="1" xfId="0" applyNumberFormat="1" applyFont="1" applyFill="1" applyBorder="1" applyAlignment="1" applyProtection="1">
      <alignment horizontal="right" wrapText="1"/>
      <protection hidden="1"/>
    </xf>
    <xf numFmtId="49" fontId="103" fillId="0" borderId="0" xfId="0" applyNumberFormat="1" applyFont="1" applyFill="1" applyBorder="1" applyAlignment="1" applyProtection="1">
      <alignment horizontal="left" vertical="top" wrapText="1"/>
      <protection locked="0"/>
    </xf>
    <xf numFmtId="0" fontId="95" fillId="0" borderId="23" xfId="0" applyFont="1" applyFill="1" applyBorder="1" applyAlignment="1" applyProtection="1">
      <alignment horizontal="left" vertical="center" wrapText="1"/>
      <protection locked="0" hidden="1"/>
    </xf>
    <xf numFmtId="0" fontId="95" fillId="0" borderId="23" xfId="0" applyFont="1" applyFill="1" applyBorder="1" applyAlignment="1" applyProtection="1">
      <alignment horizontal="left" vertical="center"/>
      <protection locked="0" hidden="1"/>
    </xf>
    <xf numFmtId="0" fontId="95" fillId="0" borderId="27" xfId="0" applyFont="1" applyFill="1" applyBorder="1" applyAlignment="1" applyProtection="1">
      <alignment horizontal="left" vertical="center" wrapText="1"/>
      <protection locked="0" hidden="1"/>
    </xf>
    <xf numFmtId="0" fontId="88" fillId="0" borderId="1" xfId="0" quotePrefix="1" applyFont="1" applyFill="1" applyBorder="1" applyAlignment="1" applyProtection="1">
      <alignment horizontal="left" vertical="center" wrapText="1"/>
      <protection hidden="1"/>
    </xf>
    <xf numFmtId="0" fontId="95" fillId="0" borderId="23" xfId="0" applyFont="1" applyFill="1" applyBorder="1" applyAlignment="1" applyProtection="1">
      <alignment horizontal="left" vertical="center" wrapText="1"/>
      <protection hidden="1"/>
    </xf>
    <xf numFmtId="0" fontId="95" fillId="0" borderId="27" xfId="0" applyFont="1" applyFill="1" applyBorder="1" applyAlignment="1" applyProtection="1">
      <alignment horizontal="left" vertical="center" wrapText="1"/>
      <protection hidden="1"/>
    </xf>
    <xf numFmtId="49" fontId="105" fillId="32" borderId="0" xfId="0" applyNumberFormat="1" applyFont="1" applyFill="1" applyBorder="1" applyAlignment="1">
      <alignment vertical="top" wrapText="1"/>
    </xf>
    <xf numFmtId="0" fontId="1" fillId="0" borderId="0" xfId="8" applyFont="1" applyBorder="1" applyAlignment="1">
      <alignment horizontal="left" vertical="top" wrapText="1"/>
    </xf>
    <xf numFmtId="0" fontId="105" fillId="0" borderId="1" xfId="0" applyFont="1" applyFill="1" applyBorder="1" applyAlignment="1" applyProtection="1">
      <alignment horizontal="left" vertical="top" wrapText="1"/>
      <protection locked="0"/>
    </xf>
    <xf numFmtId="0" fontId="105" fillId="0" borderId="1" xfId="0" quotePrefix="1" applyFont="1" applyFill="1" applyBorder="1" applyAlignment="1" applyProtection="1">
      <alignment horizontal="left" vertical="top" wrapText="1"/>
      <protection hidden="1"/>
    </xf>
    <xf numFmtId="0" fontId="105" fillId="0" borderId="24" xfId="0" quotePrefix="1" applyFont="1" applyFill="1" applyBorder="1" applyAlignment="1" applyProtection="1">
      <alignment horizontal="left" vertical="top" wrapText="1"/>
      <protection hidden="1"/>
    </xf>
    <xf numFmtId="0" fontId="105" fillId="0" borderId="23" xfId="0" applyFont="1" applyFill="1" applyBorder="1" applyAlignment="1" applyProtection="1">
      <alignment horizontal="left" vertical="top" wrapText="1"/>
      <protection locked="0"/>
    </xf>
    <xf numFmtId="0" fontId="105" fillId="0" borderId="1" xfId="0" applyNumberFormat="1" applyFont="1" applyFill="1" applyBorder="1" applyAlignment="1" applyProtection="1">
      <alignment horizontal="left" vertical="top" wrapText="1"/>
      <protection locked="0"/>
    </xf>
    <xf numFmtId="3" fontId="105" fillId="0" borderId="1" xfId="0" applyNumberFormat="1" applyFont="1" applyFill="1" applyBorder="1" applyAlignment="1" applyProtection="1">
      <alignment horizontal="right" wrapText="1"/>
      <protection locked="0"/>
    </xf>
    <xf numFmtId="3" fontId="105" fillId="0" borderId="1" xfId="0" applyNumberFormat="1" applyFont="1" applyFill="1" applyBorder="1" applyAlignment="1" applyProtection="1">
      <alignment horizontal="right" wrapText="1"/>
      <protection hidden="1"/>
    </xf>
    <xf numFmtId="164" fontId="105" fillId="0" borderId="1" xfId="0" applyNumberFormat="1" applyFont="1" applyFill="1" applyBorder="1" applyAlignment="1" applyProtection="1">
      <alignment horizontal="right" wrapText="1"/>
      <protection hidden="1"/>
    </xf>
    <xf numFmtId="44" fontId="103" fillId="0" borderId="0" xfId="0" applyNumberFormat="1" applyFont="1" applyFill="1" applyBorder="1" applyAlignment="1" applyProtection="1">
      <alignment vertical="top" wrapText="1"/>
      <protection locked="0"/>
    </xf>
    <xf numFmtId="0" fontId="110" fillId="0" borderId="0" xfId="0" applyFont="1" applyFill="1" applyAlignment="1" applyProtection="1">
      <alignment vertical="top"/>
      <protection locked="0"/>
    </xf>
    <xf numFmtId="3" fontId="95" fillId="0" borderId="1" xfId="0" applyNumberFormat="1" applyFont="1" applyFill="1" applyBorder="1" applyAlignment="1" applyProtection="1">
      <alignment vertical="top" wrapText="1"/>
      <protection hidden="1"/>
    </xf>
    <xf numFmtId="0" fontId="105" fillId="0" borderId="1" xfId="0" applyFont="1" applyFill="1" applyBorder="1" applyAlignment="1" applyProtection="1">
      <alignment vertical="top" wrapText="1"/>
      <protection locked="0"/>
    </xf>
    <xf numFmtId="0" fontId="91" fillId="0" borderId="1" xfId="0" applyFont="1" applyFill="1" applyBorder="1" applyAlignment="1" applyProtection="1">
      <alignment horizontal="center" vertical="center" textRotation="90"/>
      <protection locked="0"/>
    </xf>
    <xf numFmtId="0" fontId="108" fillId="33" borderId="1" xfId="0" applyFont="1" applyFill="1" applyBorder="1" applyAlignment="1">
      <alignment horizontal="left" vertical="top"/>
    </xf>
    <xf numFmtId="0" fontId="108" fillId="33" borderId="1" xfId="0" applyFont="1" applyFill="1" applyBorder="1" applyAlignment="1">
      <alignment horizontal="left" vertical="top" wrapText="1"/>
    </xf>
    <xf numFmtId="0" fontId="109" fillId="33" borderId="1" xfId="0" applyFont="1" applyFill="1" applyBorder="1" applyAlignment="1">
      <alignment horizontal="left" vertical="top" wrapText="1"/>
    </xf>
    <xf numFmtId="0" fontId="108" fillId="33" borderId="0" xfId="0" applyFont="1" applyFill="1" applyAlignment="1">
      <alignment horizontal="left" vertical="top"/>
    </xf>
    <xf numFmtId="0" fontId="79" fillId="0" borderId="1" xfId="0" applyFont="1" applyBorder="1" applyAlignment="1">
      <alignment horizontal="left" vertical="top"/>
    </xf>
    <xf numFmtId="0" fontId="79" fillId="0" borderId="1" xfId="0" applyFont="1" applyBorder="1" applyAlignment="1">
      <alignment horizontal="left" vertical="top" wrapText="1"/>
    </xf>
    <xf numFmtId="0" fontId="0" fillId="0" borderId="1" xfId="0" applyBorder="1" applyAlignment="1">
      <alignment horizontal="left" vertical="top" wrapText="1"/>
    </xf>
    <xf numFmtId="0" fontId="111" fillId="0" borderId="1" xfId="0" applyFont="1" applyBorder="1" applyAlignment="1">
      <alignment horizontal="left" vertical="top" wrapText="1"/>
    </xf>
    <xf numFmtId="0" fontId="79" fillId="0" borderId="1" xfId="0" applyFont="1" applyBorder="1" applyAlignment="1" applyProtection="1">
      <alignment horizontal="left" vertical="top" wrapText="1"/>
      <protection locked="0"/>
    </xf>
    <xf numFmtId="0" fontId="112" fillId="0" borderId="1" xfId="2" applyFont="1" applyBorder="1" applyAlignment="1" applyProtection="1">
      <alignment horizontal="left" vertical="top" wrapText="1"/>
    </xf>
    <xf numFmtId="14" fontId="79" fillId="0" borderId="1" xfId="0" applyNumberFormat="1" applyFont="1" applyBorder="1" applyAlignment="1">
      <alignment horizontal="left" vertical="top" wrapText="1"/>
    </xf>
    <xf numFmtId="0" fontId="0" fillId="0" borderId="1" xfId="0" applyBorder="1" applyAlignment="1">
      <alignment horizontal="left" vertical="top"/>
    </xf>
    <xf numFmtId="0" fontId="0" fillId="12" borderId="1" xfId="0" applyFill="1" applyBorder="1" applyAlignment="1">
      <alignment horizontal="left" vertical="top" wrapText="1"/>
    </xf>
    <xf numFmtId="0" fontId="0" fillId="29" borderId="1" xfId="0" applyFill="1" applyBorder="1" applyAlignment="1">
      <alignment horizontal="left" vertical="top" wrapText="1"/>
    </xf>
    <xf numFmtId="0" fontId="0" fillId="0" borderId="0" xfId="0" applyAlignment="1">
      <alignment horizontal="left" vertical="top"/>
    </xf>
    <xf numFmtId="0" fontId="0" fillId="34" borderId="1" xfId="0" applyFill="1" applyBorder="1" applyAlignment="1">
      <alignment horizontal="left" vertical="top" wrapText="1"/>
    </xf>
    <xf numFmtId="0" fontId="14" fillId="0" borderId="1" xfId="2" applyBorder="1" applyAlignment="1" applyProtection="1">
      <alignment horizontal="left" vertical="top" wrapText="1"/>
    </xf>
    <xf numFmtId="0" fontId="0" fillId="35" borderId="1" xfId="0" applyFill="1" applyBorder="1" applyAlignment="1">
      <alignment horizontal="left" vertical="top" wrapText="1"/>
    </xf>
    <xf numFmtId="0" fontId="0" fillId="36" borderId="1" xfId="0" applyFill="1" applyBorder="1" applyAlignment="1">
      <alignment horizontal="left" vertical="top" wrapText="1"/>
    </xf>
    <xf numFmtId="0" fontId="113" fillId="0" borderId="1" xfId="0" applyFont="1" applyBorder="1" applyAlignment="1">
      <alignment horizontal="left" vertical="top" wrapText="1"/>
    </xf>
    <xf numFmtId="0" fontId="113" fillId="0" borderId="0" xfId="0" applyFont="1" applyAlignment="1">
      <alignment horizontal="left" vertical="top"/>
    </xf>
    <xf numFmtId="0" fontId="0" fillId="0" borderId="1" xfId="8" applyFont="1" applyBorder="1" applyAlignment="1">
      <alignment horizontal="left" vertical="top" wrapText="1"/>
    </xf>
    <xf numFmtId="0" fontId="0" fillId="0" borderId="1" xfId="13"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lignment horizontal="left" wrapText="1"/>
    </xf>
    <xf numFmtId="0" fontId="0" fillId="0" borderId="0" xfId="0" applyAlignment="1">
      <alignment horizontal="left"/>
    </xf>
    <xf numFmtId="0" fontId="0" fillId="0" borderId="1" xfId="8" applyFont="1" applyBorder="1" applyAlignment="1" applyProtection="1">
      <alignment horizontal="left" vertical="top" wrapText="1"/>
      <protection locked="0"/>
    </xf>
    <xf numFmtId="0" fontId="0" fillId="14" borderId="1" xfId="0" applyFill="1" applyBorder="1" applyAlignment="1">
      <alignment horizontal="left" vertical="top" wrapText="1"/>
    </xf>
    <xf numFmtId="0" fontId="112" fillId="0" borderId="1" xfId="2" applyFont="1" applyBorder="1" applyAlignment="1">
      <alignment horizontal="left" vertical="top" wrapText="1"/>
      <protection locked="0"/>
    </xf>
    <xf numFmtId="0" fontId="0" fillId="37" borderId="1" xfId="0" applyFill="1" applyBorder="1" applyAlignment="1">
      <alignment horizontal="left" vertical="top" wrapText="1"/>
    </xf>
    <xf numFmtId="14" fontId="0" fillId="0" borderId="1" xfId="0" applyNumberFormat="1" applyBorder="1" applyAlignment="1">
      <alignment horizontal="left" vertical="top" wrapText="1"/>
    </xf>
    <xf numFmtId="0" fontId="79" fillId="12" borderId="1" xfId="0" applyFont="1" applyFill="1" applyBorder="1" applyAlignment="1">
      <alignment horizontal="left" vertical="top" wrapText="1"/>
    </xf>
    <xf numFmtId="0" fontId="79" fillId="12" borderId="1" xfId="0" applyFont="1" applyFill="1" applyBorder="1" applyAlignment="1">
      <alignment horizontal="left" vertical="top"/>
    </xf>
    <xf numFmtId="0" fontId="0" fillId="12" borderId="1" xfId="8" applyFont="1" applyFill="1" applyBorder="1" applyAlignment="1">
      <alignment horizontal="left" vertical="top" wrapText="1"/>
    </xf>
    <xf numFmtId="0" fontId="0" fillId="12" borderId="1" xfId="8" applyFont="1" applyFill="1" applyBorder="1" applyAlignment="1" applyProtection="1">
      <alignment horizontal="left" vertical="top" wrapText="1"/>
      <protection locked="0"/>
    </xf>
    <xf numFmtId="0" fontId="0" fillId="12" borderId="1" xfId="13" applyFont="1" applyFill="1" applyBorder="1" applyAlignment="1">
      <alignment horizontal="left" vertical="top" wrapText="1"/>
    </xf>
    <xf numFmtId="0" fontId="112" fillId="12" borderId="1" xfId="2" applyFont="1" applyFill="1" applyBorder="1" applyAlignment="1" applyProtection="1">
      <alignment horizontal="left" vertical="top" wrapText="1"/>
    </xf>
    <xf numFmtId="14" fontId="79" fillId="12" borderId="1" xfId="0" applyNumberFormat="1" applyFont="1" applyFill="1" applyBorder="1" applyAlignment="1">
      <alignment horizontal="left" vertical="top" wrapText="1"/>
    </xf>
    <xf numFmtId="0" fontId="0" fillId="12" borderId="1" xfId="0" applyFill="1" applyBorder="1" applyAlignment="1">
      <alignment horizontal="left" vertical="top"/>
    </xf>
    <xf numFmtId="0" fontId="0" fillId="38" borderId="1" xfId="0" applyFill="1" applyBorder="1" applyAlignment="1">
      <alignment horizontal="left" vertical="top" wrapText="1"/>
    </xf>
    <xf numFmtId="0" fontId="0" fillId="12" borderId="0" xfId="0" applyFill="1" applyAlignment="1">
      <alignment horizontal="left" vertical="top"/>
    </xf>
    <xf numFmtId="0" fontId="0" fillId="39" borderId="1" xfId="0" applyFill="1" applyBorder="1" applyAlignment="1">
      <alignment horizontal="left" vertical="top" wrapText="1"/>
    </xf>
    <xf numFmtId="0" fontId="0" fillId="40" borderId="1" xfId="0" applyFill="1" applyBorder="1" applyAlignment="1">
      <alignment horizontal="left" vertical="top" wrapText="1"/>
    </xf>
    <xf numFmtId="0" fontId="0" fillId="9" borderId="1" xfId="0" applyFill="1" applyBorder="1" applyAlignment="1">
      <alignment horizontal="left" vertical="top" wrapText="1"/>
    </xf>
    <xf numFmtId="0" fontId="14" fillId="0" borderId="1" xfId="2" applyBorder="1" applyAlignment="1">
      <alignment horizontal="left" vertical="top" wrapText="1"/>
      <protection locked="0"/>
    </xf>
    <xf numFmtId="0" fontId="0" fillId="2" borderId="1" xfId="8" applyFont="1" applyFill="1" applyBorder="1" applyAlignment="1">
      <alignment horizontal="left" vertical="top" wrapText="1"/>
    </xf>
    <xf numFmtId="0" fontId="0" fillId="2" borderId="1" xfId="8" applyFont="1" applyFill="1" applyBorder="1" applyAlignment="1" applyProtection="1">
      <alignment horizontal="left" vertical="top" wrapText="1"/>
      <protection locked="0"/>
    </xf>
    <xf numFmtId="0" fontId="14" fillId="2" borderId="1" xfId="2" applyFill="1" applyBorder="1" applyAlignment="1">
      <alignment horizontal="left" vertical="top" wrapText="1"/>
      <protection locked="0"/>
    </xf>
    <xf numFmtId="0" fontId="0" fillId="41" borderId="1" xfId="0" applyFill="1" applyBorder="1" applyAlignment="1">
      <alignment horizontal="left" vertical="top" wrapText="1"/>
    </xf>
    <xf numFmtId="0" fontId="112" fillId="2" borderId="1" xfId="2" applyFont="1" applyFill="1" applyBorder="1" applyAlignment="1" applyProtection="1">
      <alignment horizontal="left" vertical="top" wrapText="1"/>
    </xf>
    <xf numFmtId="0" fontId="114" fillId="0" borderId="0" xfId="0" applyFont="1" applyAlignment="1">
      <alignment horizontal="left" vertical="top"/>
    </xf>
    <xf numFmtId="14" fontId="0" fillId="12" borderId="1" xfId="0" applyNumberFormat="1" applyFill="1" applyBorder="1" applyAlignment="1">
      <alignment horizontal="left" vertical="top" wrapText="1"/>
    </xf>
    <xf numFmtId="0" fontId="0" fillId="40" borderId="0" xfId="0" applyFill="1" applyAlignment="1">
      <alignment horizontal="left" vertical="top" wrapText="1"/>
    </xf>
    <xf numFmtId="0" fontId="112" fillId="12" borderId="1" xfId="2" applyFont="1" applyFill="1" applyBorder="1" applyAlignment="1">
      <alignment horizontal="left" vertical="top" wrapText="1"/>
      <protection locked="0"/>
    </xf>
    <xf numFmtId="0" fontId="0" fillId="0" borderId="1" xfId="8" quotePrefix="1" applyFont="1" applyBorder="1" applyAlignment="1" applyProtection="1">
      <alignment horizontal="left" vertical="top" wrapText="1"/>
      <protection locked="0"/>
    </xf>
    <xf numFmtId="0" fontId="0" fillId="39" borderId="0" xfId="0" applyFill="1" applyAlignment="1">
      <alignment horizontal="left" vertical="top" wrapText="1"/>
    </xf>
    <xf numFmtId="0" fontId="108" fillId="0" borderId="0" xfId="0" applyFont="1" applyAlignment="1">
      <alignment horizontal="left" vertical="top"/>
    </xf>
    <xf numFmtId="0" fontId="116" fillId="0" borderId="0" xfId="0" applyFont="1" applyAlignment="1">
      <alignment horizontal="left" vertical="center"/>
    </xf>
    <xf numFmtId="0" fontId="108"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2" fillId="0" borderId="0" xfId="0" applyFont="1" applyAlignment="1">
      <alignment horizontal="left" vertical="center" wrapText="1"/>
    </xf>
    <xf numFmtId="0" fontId="109" fillId="0" borderId="0" xfId="0" applyFont="1" applyAlignment="1">
      <alignment horizontal="left" vertical="center" wrapText="1"/>
    </xf>
    <xf numFmtId="0" fontId="109" fillId="0" borderId="1" xfId="0" applyFont="1" applyBorder="1" applyAlignment="1">
      <alignment horizontal="left" vertical="center"/>
    </xf>
    <xf numFmtId="0" fontId="109" fillId="0" borderId="1" xfId="0" applyFont="1" applyBorder="1" applyAlignment="1">
      <alignment horizontal="left" vertical="center" wrapText="1"/>
    </xf>
    <xf numFmtId="0" fontId="109" fillId="0" borderId="1" xfId="0" applyFont="1" applyBorder="1" applyAlignment="1">
      <alignment horizontal="left" vertical="top" wrapText="1"/>
    </xf>
    <xf numFmtId="0" fontId="109" fillId="0" borderId="18" xfId="0" applyFont="1" applyBorder="1" applyAlignment="1">
      <alignment horizontal="left" vertical="center" wrapText="1"/>
    </xf>
    <xf numFmtId="0" fontId="79" fillId="0" borderId="0" xfId="0" applyFont="1" applyAlignment="1">
      <alignment horizontal="left" vertical="top"/>
    </xf>
    <xf numFmtId="0" fontId="117" fillId="0" borderId="1" xfId="0" applyFont="1" applyBorder="1" applyAlignment="1">
      <alignment horizontal="left" vertical="top" wrapText="1"/>
    </xf>
    <xf numFmtId="0" fontId="84" fillId="0" borderId="0" xfId="0" applyFont="1" applyFill="1" applyBorder="1" applyAlignment="1">
      <alignment vertical="top"/>
    </xf>
    <xf numFmtId="0" fontId="32" fillId="0" borderId="0" xfId="0" applyFont="1" applyFill="1" applyBorder="1" applyAlignment="1">
      <alignment vertical="top" wrapText="1"/>
    </xf>
    <xf numFmtId="0" fontId="120" fillId="0" borderId="0" xfId="0" applyFont="1" applyFill="1" applyBorder="1" applyAlignment="1">
      <alignment horizontal="left" vertical="center" wrapText="1"/>
    </xf>
    <xf numFmtId="0" fontId="32" fillId="0" borderId="0" xfId="5" applyFont="1" applyFill="1" applyBorder="1" applyAlignment="1">
      <alignment vertical="top" wrapText="1"/>
    </xf>
    <xf numFmtId="0" fontId="84" fillId="0" borderId="0" xfId="5" applyFont="1" applyFill="1" applyBorder="1" applyAlignment="1">
      <alignment vertical="top" wrapText="1"/>
    </xf>
    <xf numFmtId="0" fontId="84" fillId="0" borderId="0" xfId="0" applyFont="1" applyFill="1" applyBorder="1" applyAlignment="1">
      <alignment vertical="top" wrapText="1"/>
    </xf>
    <xf numFmtId="0" fontId="32" fillId="0" borderId="0" xfId="0" applyFont="1" applyFill="1" applyAlignment="1">
      <alignment horizontal="left" vertical="center" wrapText="1" indent="1"/>
    </xf>
    <xf numFmtId="0" fontId="84" fillId="0" borderId="0" xfId="5" applyFont="1" applyFill="1" applyBorder="1" applyAlignment="1">
      <alignment horizontal="left" vertical="top" wrapText="1" indent="2"/>
    </xf>
    <xf numFmtId="0" fontId="49" fillId="0" borderId="0" xfId="0" quotePrefix="1" applyFont="1" applyFill="1" applyBorder="1" applyAlignment="1">
      <alignment vertical="top" wrapText="1"/>
    </xf>
    <xf numFmtId="0" fontId="82" fillId="0" borderId="0" xfId="0" quotePrefix="1" applyFont="1" applyFill="1" applyBorder="1" applyAlignment="1">
      <alignment vertical="top" wrapText="1"/>
    </xf>
    <xf numFmtId="0" fontId="82" fillId="0" borderId="0" xfId="0" applyFont="1" applyFill="1" applyBorder="1" applyAlignment="1">
      <alignment vertical="top" wrapText="1"/>
    </xf>
    <xf numFmtId="0" fontId="83" fillId="42" borderId="0" xfId="7" applyFont="1" applyFill="1" applyAlignment="1">
      <alignment horizontal="center" vertical="center" wrapText="1"/>
    </xf>
    <xf numFmtId="0" fontId="12" fillId="12" borderId="0" xfId="0" applyFont="1" applyFill="1" applyBorder="1" applyAlignment="1" applyProtection="1">
      <alignment vertical="top"/>
    </xf>
    <xf numFmtId="0" fontId="86" fillId="43" borderId="0" xfId="0" applyFont="1" applyFill="1" applyBorder="1" applyAlignment="1" applyProtection="1">
      <alignment vertical="top"/>
      <protection hidden="1"/>
    </xf>
    <xf numFmtId="0" fontId="87" fillId="43" borderId="0" xfId="0" applyFont="1" applyFill="1" applyAlignment="1">
      <alignment vertical="top"/>
    </xf>
    <xf numFmtId="0" fontId="87" fillId="43" borderId="0" xfId="0" applyFont="1" applyFill="1" applyAlignment="1">
      <alignment vertical="top" wrapText="1"/>
    </xf>
    <xf numFmtId="0" fontId="87" fillId="43" borderId="0" xfId="0" applyFont="1" applyFill="1" applyBorder="1" applyAlignment="1" applyProtection="1">
      <alignment vertical="top" wrapText="1"/>
      <protection locked="0"/>
    </xf>
    <xf numFmtId="0" fontId="92" fillId="43" borderId="25" xfId="0" applyFont="1" applyFill="1" applyBorder="1" applyAlignment="1" applyProtection="1">
      <alignment vertical="top"/>
      <protection locked="0" hidden="1"/>
    </xf>
    <xf numFmtId="0" fontId="93" fillId="43" borderId="26" xfId="0" applyFont="1" applyFill="1" applyBorder="1" applyAlignment="1" applyProtection="1">
      <alignment horizontal="left" vertical="top"/>
      <protection locked="0"/>
    </xf>
    <xf numFmtId="0" fontId="92" fillId="43" borderId="25" xfId="6" applyFont="1" applyFill="1" applyBorder="1" applyAlignment="1" applyProtection="1">
      <alignment vertical="top" wrapText="1" shrinkToFit="1"/>
      <protection hidden="1"/>
    </xf>
    <xf numFmtId="0" fontId="92" fillId="43" borderId="18" xfId="6" applyFont="1" applyFill="1" applyBorder="1" applyAlignment="1" applyProtection="1">
      <alignment vertical="top" wrapText="1"/>
      <protection hidden="1"/>
    </xf>
    <xf numFmtId="0" fontId="92" fillId="43" borderId="26" xfId="6" applyFont="1" applyFill="1" applyBorder="1" applyAlignment="1" applyProtection="1">
      <alignment vertical="top" wrapText="1"/>
      <protection hidden="1"/>
    </xf>
    <xf numFmtId="0" fontId="104" fillId="43" borderId="27" xfId="0" applyFont="1" applyFill="1" applyBorder="1" applyAlignment="1" applyProtection="1">
      <alignment vertical="top" wrapText="1"/>
      <protection hidden="1"/>
    </xf>
    <xf numFmtId="3" fontId="104" fillId="43" borderId="29" xfId="0" applyNumberFormat="1" applyFont="1" applyFill="1" applyBorder="1" applyAlignment="1" applyProtection="1">
      <alignment vertical="top"/>
      <protection hidden="1"/>
    </xf>
    <xf numFmtId="9" fontId="104" fillId="43" borderId="28" xfId="4" applyFont="1" applyFill="1" applyBorder="1" applyAlignment="1" applyProtection="1">
      <alignment vertical="top" wrapText="1"/>
      <protection hidden="1"/>
    </xf>
    <xf numFmtId="0" fontId="92" fillId="43" borderId="27" xfId="0" applyFont="1" applyFill="1" applyBorder="1" applyAlignment="1" applyProtection="1">
      <alignment vertical="top" wrapText="1"/>
      <protection hidden="1"/>
    </xf>
    <xf numFmtId="0" fontId="92" fillId="43" borderId="25" xfId="0" applyFont="1" applyFill="1" applyBorder="1" applyAlignment="1">
      <alignment horizontal="left" vertical="top" wrapText="1"/>
    </xf>
    <xf numFmtId="0" fontId="92" fillId="43" borderId="18" xfId="0" applyFont="1" applyFill="1" applyBorder="1" applyAlignment="1" applyProtection="1">
      <alignment horizontal="left" vertical="top" wrapText="1"/>
      <protection hidden="1"/>
    </xf>
    <xf numFmtId="0" fontId="92" fillId="43" borderId="26" xfId="0" applyFont="1" applyFill="1" applyBorder="1" applyAlignment="1" applyProtection="1">
      <alignment horizontal="right" vertical="top" wrapText="1"/>
      <protection hidden="1"/>
    </xf>
    <xf numFmtId="0" fontId="92" fillId="43" borderId="27" xfId="0" applyFont="1" applyFill="1" applyBorder="1" applyAlignment="1" applyProtection="1">
      <alignment horizontal="left" vertical="top" wrapText="1"/>
      <protection hidden="1"/>
    </xf>
    <xf numFmtId="1" fontId="92" fillId="43" borderId="28" xfId="0" applyNumberFormat="1" applyFont="1" applyFill="1" applyBorder="1" applyAlignment="1" applyProtection="1">
      <alignment horizontal="right" vertical="top" wrapText="1"/>
      <protection hidden="1"/>
    </xf>
    <xf numFmtId="164" fontId="92" fillId="43" borderId="28" xfId="0" applyNumberFormat="1" applyFont="1" applyFill="1" applyBorder="1" applyAlignment="1" applyProtection="1">
      <alignment horizontal="right" vertical="top" wrapText="1"/>
      <protection hidden="1"/>
    </xf>
    <xf numFmtId="0" fontId="99" fillId="43" borderId="1" xfId="0" applyFont="1" applyFill="1" applyBorder="1" applyAlignment="1" applyProtection="1">
      <alignment vertical="top" wrapText="1"/>
      <protection hidden="1"/>
    </xf>
    <xf numFmtId="0" fontId="88" fillId="43" borderId="1" xfId="0" applyFont="1" applyFill="1" applyBorder="1" applyAlignment="1" applyProtection="1">
      <alignment vertical="top" wrapText="1"/>
      <protection locked="0"/>
    </xf>
    <xf numFmtId="0" fontId="107" fillId="43" borderId="18" xfId="0" applyFont="1" applyFill="1" applyBorder="1" applyAlignment="1">
      <alignment vertical="top" wrapText="1"/>
    </xf>
    <xf numFmtId="0" fontId="107" fillId="43" borderId="18" xfId="5" applyFont="1" applyFill="1" applyBorder="1" applyAlignment="1" applyProtection="1">
      <alignment vertical="top" wrapText="1"/>
      <protection hidden="1"/>
    </xf>
    <xf numFmtId="0" fontId="107" fillId="43" borderId="18" xfId="0" applyFont="1" applyFill="1" applyBorder="1" applyAlignment="1" applyProtection="1">
      <alignment vertical="top" wrapText="1"/>
      <protection hidden="1"/>
    </xf>
    <xf numFmtId="0" fontId="107" fillId="43" borderId="26" xfId="0" applyFont="1" applyFill="1" applyBorder="1" applyAlignment="1" applyProtection="1">
      <alignment vertical="top" wrapText="1"/>
      <protection hidden="1"/>
    </xf>
    <xf numFmtId="0" fontId="107" fillId="43" borderId="25" xfId="5" applyFont="1" applyFill="1" applyBorder="1" applyAlignment="1" applyProtection="1">
      <alignment vertical="top" wrapText="1"/>
      <protection hidden="1"/>
    </xf>
    <xf numFmtId="0" fontId="107" fillId="43" borderId="1" xfId="0" applyFont="1" applyFill="1" applyBorder="1" applyAlignment="1" applyProtection="1">
      <alignment vertical="top" wrapText="1"/>
      <protection hidden="1"/>
    </xf>
    <xf numFmtId="0" fontId="106" fillId="43" borderId="0" xfId="0" applyFont="1" applyFill="1" applyAlignment="1" applyProtection="1">
      <alignment vertical="top"/>
      <protection locked="0"/>
    </xf>
    <xf numFmtId="0" fontId="106" fillId="43" borderId="0" xfId="0" applyFont="1" applyFill="1" applyAlignment="1" applyProtection="1">
      <alignment vertical="top" wrapText="1"/>
      <protection locked="0"/>
    </xf>
    <xf numFmtId="3" fontId="99" fillId="43" borderId="18" xfId="0" applyNumberFormat="1" applyFont="1" applyFill="1" applyBorder="1" applyAlignment="1" applyProtection="1">
      <alignment vertical="top" wrapText="1"/>
      <protection hidden="1"/>
    </xf>
    <xf numFmtId="3" fontId="99" fillId="43" borderId="24" xfId="0" applyNumberFormat="1" applyFont="1" applyFill="1" applyBorder="1" applyAlignment="1" applyProtection="1">
      <alignment vertical="top" wrapText="1"/>
      <protection hidden="1"/>
    </xf>
    <xf numFmtId="3" fontId="104" fillId="43" borderId="29" xfId="0" applyNumberFormat="1" applyFont="1" applyFill="1" applyBorder="1" applyAlignment="1" applyProtection="1">
      <alignment vertical="top" wrapText="1"/>
      <protection hidden="1"/>
    </xf>
    <xf numFmtId="0" fontId="93" fillId="0" borderId="0" xfId="0" applyFont="1" applyFill="1" applyBorder="1" applyAlignment="1" applyProtection="1">
      <alignment vertical="top" wrapText="1"/>
      <protection hidden="1"/>
    </xf>
    <xf numFmtId="3" fontId="95" fillId="0" borderId="0" xfId="0" applyNumberFormat="1" applyFont="1" applyFill="1" applyBorder="1" applyAlignment="1" applyProtection="1">
      <alignment vertical="top" wrapText="1"/>
      <protection hidden="1"/>
    </xf>
    <xf numFmtId="9" fontId="95" fillId="0" borderId="0" xfId="4" applyNumberFormat="1" applyFont="1" applyFill="1" applyBorder="1" applyAlignment="1" applyProtection="1">
      <alignment vertical="top" wrapText="1"/>
      <protection hidden="1"/>
    </xf>
    <xf numFmtId="0" fontId="56" fillId="12" borderId="0" xfId="0" applyFont="1" applyFill="1" applyAlignment="1" applyProtection="1">
      <alignment vertical="top" wrapText="1"/>
      <protection locked="0"/>
    </xf>
    <xf numFmtId="49" fontId="44" fillId="0" borderId="0" xfId="0" applyNumberFormat="1" applyFont="1" applyAlignment="1" applyProtection="1">
      <alignment vertical="top"/>
      <protection hidden="1"/>
    </xf>
    <xf numFmtId="49" fontId="7" fillId="0" borderId="0" xfId="0" applyNumberFormat="1" applyFont="1" applyAlignment="1" applyProtection="1">
      <alignment vertical="top"/>
      <protection hidden="1"/>
    </xf>
    <xf numFmtId="0" fontId="51" fillId="44" borderId="1" xfId="0" applyFont="1" applyFill="1" applyBorder="1" applyAlignment="1" applyProtection="1">
      <alignment vertical="top"/>
      <protection locked="0" hidden="1"/>
    </xf>
    <xf numFmtId="0" fontId="74" fillId="0" borderId="1" xfId="0" applyFont="1" applyBorder="1" applyAlignment="1" applyProtection="1">
      <alignment horizontal="left" vertical="top"/>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51" fillId="44" borderId="1" xfId="0" applyFont="1" applyFill="1" applyBorder="1" applyAlignment="1" applyProtection="1">
      <alignment vertical="top" wrapText="1"/>
      <protection locked="0" hidden="1"/>
    </xf>
    <xf numFmtId="0" fontId="51" fillId="44" borderId="1" xfId="6" applyFont="1" applyFill="1" applyBorder="1" applyAlignment="1" applyProtection="1">
      <alignment vertical="top" wrapText="1" shrinkToFit="1"/>
      <protection hidden="1"/>
    </xf>
    <xf numFmtId="0" fontId="51" fillId="44" borderId="1" xfId="6" applyFont="1" applyFill="1" applyBorder="1" applyAlignment="1" applyProtection="1">
      <alignment vertical="top" wrapText="1"/>
      <protection hidden="1"/>
    </xf>
    <xf numFmtId="0" fontId="51" fillId="44" borderId="1" xfId="0" applyFont="1" applyFill="1" applyBorder="1" applyAlignment="1">
      <alignment vertical="top" wrapText="1"/>
    </xf>
    <xf numFmtId="0" fontId="51" fillId="44" borderId="1" xfId="0" applyFont="1" applyFill="1" applyBorder="1" applyAlignment="1" applyProtection="1">
      <alignment vertical="top" wrapText="1"/>
      <protection hidden="1"/>
    </xf>
    <xf numFmtId="22" fontId="7" fillId="0" borderId="1" xfId="11" applyNumberFormat="1" applyBorder="1" applyAlignment="1" applyProtection="1">
      <alignment horizontal="left" vertical="top" wrapText="1" shrinkToFit="1"/>
      <protection locked="0"/>
    </xf>
    <xf numFmtId="0" fontId="7" fillId="0" borderId="1" xfId="0" applyFont="1" applyBorder="1" applyAlignment="1" applyProtection="1">
      <alignment horizontal="left" vertical="top" wrapText="1"/>
      <protection locked="0"/>
    </xf>
    <xf numFmtId="3" fontId="7" fillId="0" borderId="1" xfId="0" applyNumberFormat="1" applyFont="1" applyBorder="1" applyAlignment="1" applyProtection="1">
      <alignment horizontal="right" wrapText="1"/>
      <protection hidden="1"/>
    </xf>
    <xf numFmtId="164" fontId="7" fillId="0" borderId="1" xfId="0" applyNumberFormat="1" applyFont="1" applyBorder="1" applyAlignment="1" applyProtection="1">
      <alignment horizontal="right" wrapText="1"/>
      <protection hidden="1"/>
    </xf>
    <xf numFmtId="0" fontId="7" fillId="0" borderId="1" xfId="0" applyFont="1" applyBorder="1" applyAlignment="1" applyProtection="1">
      <alignment horizontal="left" vertical="top"/>
      <protection locked="0"/>
    </xf>
    <xf numFmtId="0" fontId="44" fillId="0" borderId="1" xfId="0" applyFont="1" applyBorder="1" applyAlignment="1" applyProtection="1">
      <alignment horizontal="left" vertical="top"/>
      <protection locked="0"/>
    </xf>
    <xf numFmtId="0" fontId="7" fillId="0" borderId="1" xfId="11" applyBorder="1" applyAlignment="1" applyProtection="1">
      <alignment horizontal="left" vertical="top" wrapText="1"/>
      <protection locked="0"/>
    </xf>
    <xf numFmtId="3" fontId="7" fillId="12" borderId="0" xfId="0" applyNumberFormat="1" applyFont="1" applyFill="1" applyAlignment="1" applyProtection="1">
      <alignment vertical="top"/>
      <protection locked="0"/>
    </xf>
    <xf numFmtId="0" fontId="51" fillId="12" borderId="0" xfId="0" applyFont="1" applyFill="1" applyAlignment="1" applyProtection="1">
      <alignment vertical="top" wrapText="1"/>
      <protection locked="0" hidden="1"/>
    </xf>
    <xf numFmtId="0" fontId="7" fillId="0" borderId="0" xfId="0" applyFont="1" applyAlignment="1" applyProtection="1">
      <alignment horizontal="left" vertical="top"/>
      <protection locked="0"/>
    </xf>
    <xf numFmtId="3" fontId="52" fillId="0" borderId="1" xfId="0" applyNumberFormat="1" applyFont="1" applyBorder="1" applyAlignment="1" applyProtection="1">
      <alignment vertical="top" wrapText="1"/>
      <protection hidden="1"/>
    </xf>
    <xf numFmtId="0" fontId="7" fillId="12" borderId="0" xfId="0" applyFont="1" applyFill="1" applyAlignment="1" applyProtection="1">
      <alignment vertical="top" wrapText="1" shrinkToFit="1"/>
      <protection locked="0"/>
    </xf>
    <xf numFmtId="0" fontId="44" fillId="12" borderId="0" xfId="0" applyFont="1" applyFill="1" applyAlignment="1" applyProtection="1">
      <alignment vertical="top" wrapText="1"/>
      <protection locked="0"/>
    </xf>
    <xf numFmtId="0" fontId="68" fillId="12" borderId="0" xfId="0" applyFont="1" applyFill="1" applyProtection="1">
      <protection hidden="1"/>
    </xf>
    <xf numFmtId="0" fontId="54" fillId="12" borderId="0" xfId="0" applyFont="1" applyFill="1" applyAlignment="1" applyProtection="1">
      <alignment vertical="top"/>
      <protection hidden="1"/>
    </xf>
    <xf numFmtId="0" fontId="53" fillId="12" borderId="0" xfId="0" applyFont="1" applyFill="1" applyAlignment="1" applyProtection="1">
      <alignment vertical="top"/>
      <protection hidden="1"/>
    </xf>
    <xf numFmtId="0" fontId="7" fillId="12" borderId="0" xfId="0" applyFont="1" applyFill="1" applyAlignment="1" applyProtection="1">
      <alignment vertical="top"/>
      <protection hidden="1"/>
    </xf>
    <xf numFmtId="0" fontId="7" fillId="12" borderId="0" xfId="0" applyFont="1" applyFill="1" applyAlignment="1" applyProtection="1">
      <alignment vertical="top" wrapText="1"/>
      <protection hidden="1"/>
    </xf>
    <xf numFmtId="0" fontId="44" fillId="12" borderId="22" xfId="0" applyFont="1" applyFill="1" applyBorder="1" applyAlignment="1">
      <alignment vertical="top"/>
    </xf>
    <xf numFmtId="49" fontId="69" fillId="12" borderId="0" xfId="0" applyNumberFormat="1" applyFont="1" applyFill="1" applyAlignment="1" applyProtection="1">
      <alignment horizontal="left" vertical="top" wrapText="1"/>
      <protection locked="0"/>
    </xf>
    <xf numFmtId="0" fontId="7" fillId="0" borderId="1" xfId="0" applyFont="1" applyBorder="1" applyAlignment="1" applyProtection="1">
      <alignment vertical="top"/>
      <protection locked="0"/>
    </xf>
    <xf numFmtId="0" fontId="75" fillId="44" borderId="1" xfId="0" applyFont="1" applyFill="1" applyBorder="1" applyAlignment="1">
      <alignment vertical="top" wrapText="1"/>
    </xf>
    <xf numFmtId="0" fontId="75" fillId="44" borderId="1" xfId="5" applyFont="1" applyFill="1" applyBorder="1" applyAlignment="1" applyProtection="1">
      <alignment vertical="top" wrapText="1"/>
      <protection hidden="1"/>
    </xf>
    <xf numFmtId="0" fontId="76" fillId="44" borderId="1" xfId="5" applyFont="1" applyFill="1" applyBorder="1" applyAlignment="1" applyProtection="1">
      <alignment vertical="top" wrapText="1"/>
      <protection hidden="1"/>
    </xf>
    <xf numFmtId="0" fontId="75" fillId="44" borderId="1" xfId="0" applyFont="1" applyFill="1" applyBorder="1" applyAlignment="1" applyProtection="1">
      <alignment vertical="top" wrapText="1"/>
      <protection hidden="1"/>
    </xf>
    <xf numFmtId="0" fontId="45" fillId="0" borderId="1" xfId="0" applyFont="1" applyBorder="1" applyAlignment="1" applyProtection="1">
      <alignment horizontal="left" vertical="top" wrapText="1"/>
      <protection locked="0"/>
    </xf>
    <xf numFmtId="3" fontId="45" fillId="0" borderId="1" xfId="0" applyNumberFormat="1" applyFont="1" applyBorder="1" applyAlignment="1" applyProtection="1">
      <alignment horizontal="right" wrapText="1"/>
      <protection locked="0"/>
    </xf>
    <xf numFmtId="3" fontId="45" fillId="0" borderId="1" xfId="0" applyNumberFormat="1" applyFont="1" applyBorder="1" applyAlignment="1" applyProtection="1">
      <alignment horizontal="right" wrapText="1"/>
      <protection hidden="1"/>
    </xf>
    <xf numFmtId="164" fontId="45" fillId="0" borderId="1" xfId="0" applyNumberFormat="1" applyFont="1" applyBorder="1" applyAlignment="1" applyProtection="1">
      <alignment horizontal="right" wrapText="1"/>
      <protection hidden="1"/>
    </xf>
    <xf numFmtId="44" fontId="7" fillId="12" borderId="0" xfId="0" applyNumberFormat="1" applyFont="1" applyFill="1" applyAlignment="1" applyProtection="1">
      <alignment vertical="top" wrapText="1"/>
      <protection locked="0"/>
    </xf>
    <xf numFmtId="3" fontId="44" fillId="0" borderId="18" xfId="0" applyNumberFormat="1" applyFont="1" applyBorder="1" applyAlignment="1" applyProtection="1">
      <alignment vertical="top" wrapText="1"/>
      <protection hidden="1"/>
    </xf>
    <xf numFmtId="0" fontId="7" fillId="12" borderId="0" xfId="0" applyFont="1" applyFill="1" applyAlignment="1">
      <alignment vertical="top" wrapText="1"/>
    </xf>
    <xf numFmtId="0" fontId="14" fillId="0" borderId="0" xfId="2" applyFill="1" applyBorder="1" applyAlignment="1" applyProtection="1">
      <alignment horizontal="left" vertical="top" wrapText="1"/>
      <protection locked="0"/>
    </xf>
    <xf numFmtId="0" fontId="122" fillId="44" borderId="1" xfId="0" applyFont="1" applyFill="1" applyBorder="1" applyAlignment="1" applyProtection="1">
      <alignment vertical="top"/>
      <protection locked="0"/>
    </xf>
    <xf numFmtId="3" fontId="122" fillId="44" borderId="1" xfId="0" applyNumberFormat="1" applyFont="1" applyFill="1" applyBorder="1" applyAlignment="1" applyProtection="1">
      <alignment vertical="top" wrapText="1"/>
      <protection locked="0"/>
    </xf>
    <xf numFmtId="3" fontId="7" fillId="2" borderId="0" xfId="0" applyNumberFormat="1" applyFont="1" applyFill="1" applyAlignment="1" applyProtection="1">
      <alignment vertical="top"/>
      <protection locked="0"/>
    </xf>
    <xf numFmtId="0" fontId="75" fillId="44" borderId="22" xfId="5" applyFont="1" applyFill="1" applyBorder="1" applyAlignment="1" applyProtection="1">
      <alignment vertical="top" wrapText="1"/>
      <protection hidden="1"/>
    </xf>
    <xf numFmtId="0" fontId="32" fillId="0" borderId="0" xfId="0" applyFont="1" applyFill="1" applyAlignment="1">
      <alignment vertical="top" wrapText="1"/>
    </xf>
    <xf numFmtId="0" fontId="45" fillId="12" borderId="0" xfId="0" applyFont="1" applyFill="1" applyAlignment="1" applyProtection="1">
      <alignment vertical="top"/>
      <protection hidden="1"/>
    </xf>
    <xf numFmtId="0" fontId="92" fillId="44" borderId="1" xfId="6" applyFont="1" applyFill="1" applyBorder="1" applyAlignment="1">
      <alignment vertical="top" wrapText="1"/>
    </xf>
    <xf numFmtId="0" fontId="51" fillId="44" borderId="1" xfId="0" applyFont="1" applyFill="1" applyBorder="1" applyAlignment="1" applyProtection="1">
      <alignment vertical="top"/>
      <protection locked="0"/>
    </xf>
    <xf numFmtId="9" fontId="122" fillId="44" borderId="1" xfId="0" applyNumberFormat="1" applyFont="1" applyFill="1" applyBorder="1" applyAlignment="1" applyProtection="1">
      <alignment vertical="top"/>
      <protection locked="0"/>
    </xf>
    <xf numFmtId="0" fontId="44" fillId="0" borderId="1" xfId="0" quotePrefix="1" applyFont="1" applyFill="1" applyBorder="1" applyAlignment="1" applyProtection="1">
      <alignment vertical="top" wrapText="1"/>
      <protection hidden="1"/>
    </xf>
    <xf numFmtId="3" fontId="44" fillId="0" borderId="1" xfId="0" applyNumberFormat="1" applyFont="1" applyFill="1" applyBorder="1" applyAlignment="1" applyProtection="1">
      <alignment vertical="top"/>
      <protection hidden="1"/>
    </xf>
    <xf numFmtId="0" fontId="44" fillId="0" borderId="1" xfId="0" applyFont="1" applyFill="1" applyBorder="1" applyAlignment="1" applyProtection="1">
      <alignment vertical="top"/>
      <protection locked="0"/>
    </xf>
    <xf numFmtId="0" fontId="44" fillId="0" borderId="1" xfId="0" applyFont="1" applyFill="1" applyBorder="1" applyAlignment="1" applyProtection="1">
      <alignment vertical="top" wrapText="1"/>
      <protection hidden="1"/>
    </xf>
    <xf numFmtId="3" fontId="123" fillId="0" borderId="1" xfId="0" applyNumberFormat="1" applyFont="1" applyFill="1" applyBorder="1" applyAlignment="1">
      <alignment vertical="top" wrapText="1"/>
    </xf>
    <xf numFmtId="9" fontId="7" fillId="0" borderId="1" xfId="4" applyFont="1" applyFill="1" applyBorder="1" applyAlignment="1" applyProtection="1">
      <alignment vertical="top" wrapText="1"/>
      <protection locked="0"/>
    </xf>
    <xf numFmtId="3" fontId="124" fillId="44" borderId="1" xfId="0" applyNumberFormat="1" applyFont="1" applyFill="1" applyBorder="1" applyAlignment="1" applyProtection="1">
      <alignment vertical="top"/>
      <protection locked="0"/>
    </xf>
    <xf numFmtId="9" fontId="124" fillId="44" borderId="1" xfId="0" applyNumberFormat="1" applyFont="1" applyFill="1" applyBorder="1" applyAlignment="1" applyProtection="1">
      <alignment vertical="top" wrapText="1"/>
      <protection locked="0"/>
    </xf>
    <xf numFmtId="0" fontId="45" fillId="12" borderId="1" xfId="0" quotePrefix="1" applyFont="1" applyFill="1" applyBorder="1" applyAlignment="1" applyProtection="1">
      <alignment horizontal="left" vertical="top" wrapText="1"/>
      <protection hidden="1"/>
    </xf>
    <xf numFmtId="0" fontId="72" fillId="12" borderId="0" xfId="0" applyFont="1" applyFill="1" applyBorder="1" applyAlignment="1">
      <alignment vertical="top"/>
    </xf>
    <xf numFmtId="0" fontId="45" fillId="12" borderId="1" xfId="0" applyFont="1" applyFill="1" applyBorder="1" applyAlignment="1" applyProtection="1">
      <alignment horizontal="left" vertical="top" wrapText="1"/>
      <protection locked="0"/>
    </xf>
    <xf numFmtId="3" fontId="123" fillId="12" borderId="0" xfId="0" applyNumberFormat="1" applyFont="1" applyFill="1" applyBorder="1" applyAlignment="1">
      <alignment vertical="top" wrapText="1"/>
    </xf>
    <xf numFmtId="9" fontId="7" fillId="12" borderId="0" xfId="4" applyFont="1" applyFill="1" applyBorder="1" applyAlignment="1" applyProtection="1">
      <alignment vertical="top" wrapText="1"/>
      <protection locked="0"/>
    </xf>
    <xf numFmtId="0" fontId="84" fillId="12" borderId="0" xfId="0" applyFont="1" applyFill="1" applyAlignment="1">
      <alignment vertical="top"/>
    </xf>
    <xf numFmtId="0" fontId="32" fillId="0" borderId="0" xfId="0" applyFont="1" applyAlignment="1">
      <alignment vertical="top" wrapText="1"/>
    </xf>
    <xf numFmtId="44" fontId="55" fillId="12" borderId="0" xfId="0" applyNumberFormat="1" applyFont="1" applyFill="1" applyAlignment="1" applyProtection="1">
      <alignment vertical="top" wrapText="1"/>
      <protection locked="0"/>
    </xf>
    <xf numFmtId="10" fontId="44" fillId="0" borderId="1" xfId="4" applyNumberFormat="1" applyFont="1" applyFill="1" applyBorder="1" applyAlignment="1" applyProtection="1">
      <alignment vertical="top" wrapText="1"/>
      <protection hidden="1"/>
    </xf>
    <xf numFmtId="0" fontId="45" fillId="0" borderId="1" xfId="0" applyFont="1" applyBorder="1" applyAlignment="1">
      <alignment vertical="top"/>
    </xf>
    <xf numFmtId="0" fontId="0" fillId="0" borderId="0" xfId="0" applyAlignment="1">
      <alignment vertical="top"/>
    </xf>
    <xf numFmtId="0" fontId="37" fillId="8" borderId="0" xfId="0" applyFont="1" applyFill="1" applyAlignment="1" applyProtection="1">
      <alignment vertical="top"/>
      <protection hidden="1"/>
    </xf>
    <xf numFmtId="0" fontId="38" fillId="0" borderId="0" xfId="0" applyFont="1" applyAlignment="1">
      <alignment vertical="top"/>
    </xf>
    <xf numFmtId="49" fontId="89" fillId="0" borderId="6" xfId="0" applyNumberFormat="1" applyFont="1" applyFill="1" applyBorder="1" applyAlignment="1" applyProtection="1">
      <alignment vertical="top" wrapText="1"/>
      <protection hidden="1"/>
    </xf>
    <xf numFmtId="0" fontId="0" fillId="0" borderId="6" xfId="0" applyBorder="1" applyAlignment="1">
      <alignment vertical="top"/>
    </xf>
    <xf numFmtId="0" fontId="100" fillId="12" borderId="0" xfId="0" applyFont="1" applyFill="1" applyBorder="1" applyAlignment="1" applyProtection="1">
      <alignment wrapText="1"/>
      <protection hidden="1"/>
    </xf>
    <xf numFmtId="0" fontId="0" fillId="0" borderId="0" xfId="0" applyAlignment="1"/>
    <xf numFmtId="0" fontId="70" fillId="12" borderId="0" xfId="0" applyFont="1" applyFill="1" applyAlignment="1" applyProtection="1">
      <alignment vertical="top" wrapText="1"/>
      <protection hidden="1"/>
    </xf>
    <xf numFmtId="0" fontId="71" fillId="12" borderId="0" xfId="0" applyFont="1" applyFill="1" applyAlignment="1">
      <alignment vertical="top" wrapText="1"/>
    </xf>
    <xf numFmtId="0" fontId="71" fillId="12" borderId="0" xfId="0" applyFont="1" applyFill="1" applyAlignment="1">
      <alignment vertical="top"/>
    </xf>
    <xf numFmtId="0" fontId="66" fillId="44" borderId="0" xfId="0" applyFont="1" applyFill="1" applyAlignment="1" applyProtection="1">
      <alignment vertical="top"/>
      <protection hidden="1"/>
    </xf>
    <xf numFmtId="0" fontId="42" fillId="44" borderId="0" xfId="0" applyFont="1" applyFill="1" applyAlignment="1">
      <alignment vertical="top"/>
    </xf>
    <xf numFmtId="49" fontId="72" fillId="12" borderId="6" xfId="0" applyNumberFormat="1" applyFont="1" applyFill="1" applyBorder="1" applyAlignment="1" applyProtection="1">
      <alignment vertical="top" wrapText="1"/>
      <protection hidden="1"/>
    </xf>
    <xf numFmtId="0" fontId="73" fillId="12" borderId="6" xfId="0" applyFont="1" applyFill="1" applyBorder="1" applyAlignment="1">
      <alignment vertical="top"/>
    </xf>
    <xf numFmtId="0" fontId="66" fillId="30" borderId="0" xfId="0" applyFont="1" applyFill="1" applyBorder="1" applyAlignment="1" applyProtection="1">
      <alignment vertical="top"/>
      <protection hidden="1"/>
    </xf>
    <xf numFmtId="0" fontId="42" fillId="30" borderId="0" xfId="0" applyFont="1" applyFill="1" applyAlignment="1">
      <alignment vertical="top"/>
    </xf>
    <xf numFmtId="49" fontId="72" fillId="0" borderId="6" xfId="0" applyNumberFormat="1" applyFont="1" applyFill="1" applyBorder="1" applyAlignment="1" applyProtection="1">
      <alignment vertical="top" wrapText="1"/>
      <protection hidden="1"/>
    </xf>
    <xf numFmtId="0" fontId="73" fillId="0" borderId="6" xfId="0" applyFont="1" applyBorder="1" applyAlignment="1">
      <alignment vertical="top"/>
    </xf>
    <xf numFmtId="0" fontId="70" fillId="12" borderId="0" xfId="0" applyFont="1" applyFill="1" applyBorder="1" applyAlignment="1" applyProtection="1">
      <alignment vertical="top" wrapText="1"/>
      <protection hidden="1"/>
    </xf>
  </cellXfs>
  <cellStyles count="15">
    <cellStyle name="Accent2" xfId="7" builtinId="33"/>
    <cellStyle name="Bad" xfId="6" builtinId="27"/>
    <cellStyle name="Currency" xfId="1" builtinId="4"/>
    <cellStyle name="Currency 2" xfId="12" xr:uid="{00000000-0005-0000-0000-000003000000}"/>
    <cellStyle name="Good" xfId="5" builtinId="26"/>
    <cellStyle name="Hyperlink" xfId="2" builtinId="8"/>
    <cellStyle name="Normal" xfId="0" builtinId="0"/>
    <cellStyle name="Normal 2" xfId="8" xr:uid="{00000000-0005-0000-0000-000007000000}"/>
    <cellStyle name="Normal 2 2" xfId="13" xr:uid="{00000000-0005-0000-0000-000008000000}"/>
    <cellStyle name="Normal 3" xfId="11" xr:uid="{00000000-0005-0000-0000-000009000000}"/>
    <cellStyle name="Normal 4" xfId="9" xr:uid="{00000000-0005-0000-0000-00000A000000}"/>
    <cellStyle name="Normal 4 2" xfId="14" xr:uid="{00000000-0005-0000-0000-00000B000000}"/>
    <cellStyle name="Normal_Sheet3" xfId="3" xr:uid="{00000000-0005-0000-0000-00000C000000}"/>
    <cellStyle name="Percent" xfId="4" builtinId="5"/>
    <cellStyle name="Style 1" xfId="10" xr:uid="{00000000-0005-0000-0000-00000E00000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color rgb="FF9C0006"/>
      </font>
      <fill>
        <patternFill>
          <bgColor rgb="FFFFC7CE"/>
        </patternFill>
      </fill>
    </dxf>
    <dxf>
      <numFmt numFmtId="30" formatCode="@"/>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center" textRotation="0" wrapText="1" indent="0" justifyLastLine="0" shrinkToFit="0" readingOrder="0"/>
    </dxf>
  </dxfs>
  <tableStyles count="0" defaultTableStyle="TableStyleMedium9" defaultPivotStyle="PivotStyleLight16"/>
  <colors>
    <mruColors>
      <color rgb="FFFFCCFF"/>
      <color rgb="FF9999FF"/>
      <color rgb="FFFF99FF"/>
      <color rgb="FFFFDD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103</xdr:row>
      <xdr:rowOff>0</xdr:rowOff>
    </xdr:from>
    <xdr:to>
      <xdr:col>3</xdr:col>
      <xdr:colOff>9525</xdr:colOff>
      <xdr:row>103</xdr:row>
      <xdr:rowOff>9525</xdr:rowOff>
    </xdr:to>
    <xdr:pic>
      <xdr:nvPicPr>
        <xdr:cNvPr id="2" name="Picture 1" descr="http://www.abs.gov.au/icons/ecblank.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8907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3" name="Picture 2" descr="http://www.abs.gov.au/icons/ecblank.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3</xdr:col>
      <xdr:colOff>9525</xdr:colOff>
      <xdr:row>163</xdr:row>
      <xdr:rowOff>9525</xdr:rowOff>
    </xdr:to>
    <xdr:pic>
      <xdr:nvPicPr>
        <xdr:cNvPr id="4" name="Picture 3" descr="http://www.abs.gov.au/icons/ecblank.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5" name="Picture 4" descr="http://www.abs.gov.au/icons/ecblank.gi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197</xdr:row>
      <xdr:rowOff>0</xdr:rowOff>
    </xdr:from>
    <xdr:to>
      <xdr:col>3</xdr:col>
      <xdr:colOff>9525</xdr:colOff>
      <xdr:row>197</xdr:row>
      <xdr:rowOff>9525</xdr:rowOff>
    </xdr:to>
    <xdr:pic>
      <xdr:nvPicPr>
        <xdr:cNvPr id="6" name="Picture 5" descr="http://www.abs.gov.au/icons/ecblank.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216</xdr:row>
      <xdr:rowOff>0</xdr:rowOff>
    </xdr:from>
    <xdr:to>
      <xdr:col>3</xdr:col>
      <xdr:colOff>9525</xdr:colOff>
      <xdr:row>216</xdr:row>
      <xdr:rowOff>9525</xdr:rowOff>
    </xdr:to>
    <xdr:pic>
      <xdr:nvPicPr>
        <xdr:cNvPr id="7" name="Picture 6" descr="http://www.abs.gov.au/icons/ecblank.gif">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581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8" name="Picture 7" descr="http://www.abs.gov.au/icons/ecblank.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253</xdr:row>
      <xdr:rowOff>0</xdr:rowOff>
    </xdr:from>
    <xdr:to>
      <xdr:col>3</xdr:col>
      <xdr:colOff>9525</xdr:colOff>
      <xdr:row>253</xdr:row>
      <xdr:rowOff>9525</xdr:rowOff>
    </xdr:to>
    <xdr:pic>
      <xdr:nvPicPr>
        <xdr:cNvPr id="9" name="Picture 8" descr="http://www.abs.gov.au/icons/ecblank.gif">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10" name="Picture 9" descr="http://www.abs.gov.au/icons/ecblank.gif">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266</xdr:row>
      <xdr:rowOff>0</xdr:rowOff>
    </xdr:from>
    <xdr:to>
      <xdr:col>3</xdr:col>
      <xdr:colOff>9525</xdr:colOff>
      <xdr:row>266</xdr:row>
      <xdr:rowOff>9525</xdr:rowOff>
    </xdr:to>
    <xdr:pic>
      <xdr:nvPicPr>
        <xdr:cNvPr id="11" name="Picture 10" descr="http://www.abs.gov.au/icons/ecblank.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12" name="Picture 11" descr="http://www.abs.gov.au/icons/ecblank.gif">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298</xdr:row>
      <xdr:rowOff>0</xdr:rowOff>
    </xdr:from>
    <xdr:to>
      <xdr:col>3</xdr:col>
      <xdr:colOff>9525</xdr:colOff>
      <xdr:row>298</xdr:row>
      <xdr:rowOff>9525</xdr:rowOff>
    </xdr:to>
    <xdr:pic>
      <xdr:nvPicPr>
        <xdr:cNvPr id="13" name="Picture 12" descr="http://www.abs.gov.au/icons/ecblank.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14" name="Picture 13" descr="http://www.abs.gov.au/icons/ecblank.gif">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9525</xdr:colOff>
      <xdr:row>14</xdr:row>
      <xdr:rowOff>9525</xdr:rowOff>
    </xdr:to>
    <xdr:pic>
      <xdr:nvPicPr>
        <xdr:cNvPr id="15" name="Picture 14" descr="http://www.abs.gov.au/icons/ecblank.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3</xdr:col>
      <xdr:colOff>9525</xdr:colOff>
      <xdr:row>59</xdr:row>
      <xdr:rowOff>9525</xdr:rowOff>
    </xdr:to>
    <xdr:pic>
      <xdr:nvPicPr>
        <xdr:cNvPr id="16" name="Picture 15" descr="http://www.abs.gov.au/icons/ecblank.gif">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643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17" name="Picture 16" descr="http://www.abs.gov.au/icons/ecblank.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18" name="Picture 17" descr="http://www.abs.gov.au/icons/ecblank.gif">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19" name="Picture 18" descr="http://www.abs.gov.au/icons/ecblank.gif">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20" name="Picture 19" descr="http://www.abs.gov.au/icons/ecblank.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21" name="Picture 20" descr="http://www.abs.gov.au/icons/ecblank.gif">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22" name="Picture 21" descr="http://www.abs.gov.au/icons/ecblank.gif">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23" name="Picture 22" descr="http://www.abs.gov.au/icons/ecblank.gif">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24" name="Picture 23" descr="http://www.abs.gov.au/icons/ecblank.gif">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25" name="Picture 24" descr="http://www.abs.gov.au/icons/ecblank.gif">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xdr:row>
      <xdr:rowOff>0</xdr:rowOff>
    </xdr:from>
    <xdr:to>
      <xdr:col>6</xdr:col>
      <xdr:colOff>9525</xdr:colOff>
      <xdr:row>2</xdr:row>
      <xdr:rowOff>9525</xdr:rowOff>
    </xdr:to>
    <xdr:pic>
      <xdr:nvPicPr>
        <xdr:cNvPr id="26" name="Picture 1" descr="Description: http://www.abs.gov.au/icons/ecblank.gif">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9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105</xdr:row>
      <xdr:rowOff>0</xdr:rowOff>
    </xdr:from>
    <xdr:to>
      <xdr:col>6</xdr:col>
      <xdr:colOff>9525</xdr:colOff>
      <xdr:row>105</xdr:row>
      <xdr:rowOff>9525</xdr:rowOff>
    </xdr:to>
    <xdr:pic>
      <xdr:nvPicPr>
        <xdr:cNvPr id="27" name="Picture 2" descr="Description: http://www.abs.gov.au/icons/ecblank.gif">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9383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8" name="Picture 3" descr="Description: http://www.abs.gov.au/icons/ecblank.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9" name="Picture 19" descr="Description: http://www.abs.gov.au/icons/ecblank.gif">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168</xdr:row>
      <xdr:rowOff>0</xdr:rowOff>
    </xdr:from>
    <xdr:to>
      <xdr:col>6</xdr:col>
      <xdr:colOff>9525</xdr:colOff>
      <xdr:row>168</xdr:row>
      <xdr:rowOff>9525</xdr:rowOff>
    </xdr:to>
    <xdr:pic>
      <xdr:nvPicPr>
        <xdr:cNvPr id="30" name="Picture 4" descr="Description: http://www.abs.gov.au/icons/ecblank.gif">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438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1" name="Picture 5" descr="Description: http://www.abs.gov.au/icons/ecblank.gif">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2" name="Picture 20" descr="Description: http://www.abs.gov.au/icons/ecblank.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203</xdr:row>
      <xdr:rowOff>0</xdr:rowOff>
    </xdr:from>
    <xdr:to>
      <xdr:col>6</xdr:col>
      <xdr:colOff>9525</xdr:colOff>
      <xdr:row>203</xdr:row>
      <xdr:rowOff>9525</xdr:rowOff>
    </xdr:to>
    <xdr:pic>
      <xdr:nvPicPr>
        <xdr:cNvPr id="33" name="Picture 6" descr="Description: http://www.abs.gov.au/icons/ecblank.gif">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2719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223</xdr:row>
      <xdr:rowOff>0</xdr:rowOff>
    </xdr:from>
    <xdr:to>
      <xdr:col>6</xdr:col>
      <xdr:colOff>9525</xdr:colOff>
      <xdr:row>223</xdr:row>
      <xdr:rowOff>9525</xdr:rowOff>
    </xdr:to>
    <xdr:pic>
      <xdr:nvPicPr>
        <xdr:cNvPr id="34" name="Picture 7" descr="Description: http://www.abs.gov.au/icons/ecblank.gif">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48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5" name="Picture 8" descr="Description: http://www.abs.gov.au/icons/ecblank.gif">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6" name="Picture 21" descr="Description: http://www.abs.gov.au/icons/ecblank.gif">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261</xdr:row>
      <xdr:rowOff>0</xdr:rowOff>
    </xdr:from>
    <xdr:to>
      <xdr:col>6</xdr:col>
      <xdr:colOff>9525</xdr:colOff>
      <xdr:row>261</xdr:row>
      <xdr:rowOff>9525</xdr:rowOff>
    </xdr:to>
    <xdr:pic>
      <xdr:nvPicPr>
        <xdr:cNvPr id="37" name="Picture 9" descr="Description: http://www.abs.gov.au/icons/ecblank.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510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8" name="Picture 10" descr="Description: http://www.abs.gov.au/icons/ecblank.gif">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9" name="Picture 22" descr="Description: http://www.abs.gov.au/icons/ecblank.gif">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267</xdr:row>
      <xdr:rowOff>0</xdr:rowOff>
    </xdr:from>
    <xdr:to>
      <xdr:col>6</xdr:col>
      <xdr:colOff>9525</xdr:colOff>
      <xdr:row>267</xdr:row>
      <xdr:rowOff>9525</xdr:rowOff>
    </xdr:to>
    <xdr:pic>
      <xdr:nvPicPr>
        <xdr:cNvPr id="40" name="Picture 11" descr="Description: http://www.abs.gov.au/icons/ecblank.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245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1" name="Picture 14" descr="Description: http://www.abs.gov.au/icons/ecblank.gif">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2" name="Picture 24" descr="Description: http://www.abs.gov.au/icons/ecblank.gif">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xdr:row>
      <xdr:rowOff>0</xdr:rowOff>
    </xdr:from>
    <xdr:to>
      <xdr:col>6</xdr:col>
      <xdr:colOff>9525</xdr:colOff>
      <xdr:row>16</xdr:row>
      <xdr:rowOff>9525</xdr:rowOff>
    </xdr:to>
    <xdr:pic>
      <xdr:nvPicPr>
        <xdr:cNvPr id="43" name="Picture 15" descr="Description: http://www.abs.gov.au/icons/ecblank.gif">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3009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xdr:row>
      <xdr:rowOff>0</xdr:rowOff>
    </xdr:from>
    <xdr:to>
      <xdr:col>6</xdr:col>
      <xdr:colOff>9525</xdr:colOff>
      <xdr:row>60</xdr:row>
      <xdr:rowOff>9525</xdr:rowOff>
    </xdr:to>
    <xdr:pic>
      <xdr:nvPicPr>
        <xdr:cNvPr id="44" name="Picture 16" descr="Description: http://www.abs.gov.au/icons/ecblank.gif">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6628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5" name="Picture 12" descr="Description: http://www.abs.gov.au/icons/ecblank.gif">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6" name="Picture 23" descr="Description: http://www.abs.gov.au/icons/ecblank.gif">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7</xdr:row>
      <xdr:rowOff>0</xdr:rowOff>
    </xdr:from>
    <xdr:ext cx="184731" cy="264560"/>
    <xdr:sp macro="" textlink="">
      <xdr:nvSpPr>
        <xdr:cNvPr id="2" name="TextBox 1">
          <a:extLst>
            <a:ext uri="{FF2B5EF4-FFF2-40B4-BE49-F238E27FC236}">
              <a16:creationId xmlns:a16="http://schemas.microsoft.com/office/drawing/2014/main" id="{6ED97C8A-44AD-4116-8F25-F10DC1977DF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3" name="TextBox 2">
          <a:extLst>
            <a:ext uri="{FF2B5EF4-FFF2-40B4-BE49-F238E27FC236}">
              <a16:creationId xmlns:a16="http://schemas.microsoft.com/office/drawing/2014/main" id="{0EAFFD6C-56DC-46F5-BB6F-8B39431C3973}"/>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4" name="TextBox 3">
          <a:extLst>
            <a:ext uri="{FF2B5EF4-FFF2-40B4-BE49-F238E27FC236}">
              <a16:creationId xmlns:a16="http://schemas.microsoft.com/office/drawing/2014/main" id="{8E77D8C1-4A0F-4A35-93F9-92AE503393C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5" name="TextBox 4">
          <a:extLst>
            <a:ext uri="{FF2B5EF4-FFF2-40B4-BE49-F238E27FC236}">
              <a16:creationId xmlns:a16="http://schemas.microsoft.com/office/drawing/2014/main" id="{150291A3-A278-45F2-9F05-8FD6C33A764B}"/>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6" name="TextBox 5">
          <a:extLst>
            <a:ext uri="{FF2B5EF4-FFF2-40B4-BE49-F238E27FC236}">
              <a16:creationId xmlns:a16="http://schemas.microsoft.com/office/drawing/2014/main" id="{90F6810B-461E-4839-AA52-78DB14C36123}"/>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7" name="TextBox 6">
          <a:extLst>
            <a:ext uri="{FF2B5EF4-FFF2-40B4-BE49-F238E27FC236}">
              <a16:creationId xmlns:a16="http://schemas.microsoft.com/office/drawing/2014/main" id="{A78E62E5-7825-4DCE-8BAF-1A51F59A4930}"/>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8" name="TextBox 7">
          <a:extLst>
            <a:ext uri="{FF2B5EF4-FFF2-40B4-BE49-F238E27FC236}">
              <a16:creationId xmlns:a16="http://schemas.microsoft.com/office/drawing/2014/main" id="{FF2C9372-0DEF-495E-970F-E3B78750DF7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9" name="TextBox 8">
          <a:extLst>
            <a:ext uri="{FF2B5EF4-FFF2-40B4-BE49-F238E27FC236}">
              <a16:creationId xmlns:a16="http://schemas.microsoft.com/office/drawing/2014/main" id="{46E3B916-7356-40CC-8FBD-D855BF2AF5C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0" name="TextBox 9">
          <a:extLst>
            <a:ext uri="{FF2B5EF4-FFF2-40B4-BE49-F238E27FC236}">
              <a16:creationId xmlns:a16="http://schemas.microsoft.com/office/drawing/2014/main" id="{B848F10E-D3A3-43F1-AECD-534F5DF0672E}"/>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1" name="TextBox 10">
          <a:extLst>
            <a:ext uri="{FF2B5EF4-FFF2-40B4-BE49-F238E27FC236}">
              <a16:creationId xmlns:a16="http://schemas.microsoft.com/office/drawing/2014/main" id="{4FC57DBF-D435-4A35-AF31-3834CDA48BF8}"/>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2" name="TextBox 11">
          <a:extLst>
            <a:ext uri="{FF2B5EF4-FFF2-40B4-BE49-F238E27FC236}">
              <a16:creationId xmlns:a16="http://schemas.microsoft.com/office/drawing/2014/main" id="{0C2FFA88-2F8C-4B8E-A93E-AF1E19D9A1B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3" name="TextBox 12">
          <a:extLst>
            <a:ext uri="{FF2B5EF4-FFF2-40B4-BE49-F238E27FC236}">
              <a16:creationId xmlns:a16="http://schemas.microsoft.com/office/drawing/2014/main" id="{BF77FA81-E5BD-4669-9BCA-C1C158C23B16}"/>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4" name="TextBox 13">
          <a:extLst>
            <a:ext uri="{FF2B5EF4-FFF2-40B4-BE49-F238E27FC236}">
              <a16:creationId xmlns:a16="http://schemas.microsoft.com/office/drawing/2014/main" id="{E9E62C04-9208-47E6-809D-6044E6A36F41}"/>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5" name="TextBox 14">
          <a:extLst>
            <a:ext uri="{FF2B5EF4-FFF2-40B4-BE49-F238E27FC236}">
              <a16:creationId xmlns:a16="http://schemas.microsoft.com/office/drawing/2014/main" id="{4FEF9F24-21F0-4617-8ADB-3F86B202FB7F}"/>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6" name="TextBox 15">
          <a:extLst>
            <a:ext uri="{FF2B5EF4-FFF2-40B4-BE49-F238E27FC236}">
              <a16:creationId xmlns:a16="http://schemas.microsoft.com/office/drawing/2014/main" id="{5B66C228-95D1-4706-8D63-74807629A194}"/>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7" name="TextBox 16">
          <a:extLst>
            <a:ext uri="{FF2B5EF4-FFF2-40B4-BE49-F238E27FC236}">
              <a16:creationId xmlns:a16="http://schemas.microsoft.com/office/drawing/2014/main" id="{BE35C515-FFB9-435A-8F4E-CFAE13F0140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8" name="TextBox 17">
          <a:extLst>
            <a:ext uri="{FF2B5EF4-FFF2-40B4-BE49-F238E27FC236}">
              <a16:creationId xmlns:a16="http://schemas.microsoft.com/office/drawing/2014/main" id="{CF2C5401-56E8-4684-825C-76EDE6091C58}"/>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9" name="TextBox 18">
          <a:extLst>
            <a:ext uri="{FF2B5EF4-FFF2-40B4-BE49-F238E27FC236}">
              <a16:creationId xmlns:a16="http://schemas.microsoft.com/office/drawing/2014/main" id="{3DFF81D0-48AE-48D1-870B-BE7FDEC76DE5}"/>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0D5075F-B4FE-45E2-9DD7-F32B4C86D108}" name="Table11" displayName="Table11" ref="B2:B28" totalsRowShown="0" headerRowDxfId="82" dataDxfId="81" headerRowCellStyle="Accent2">
  <autoFilter ref="B2:B28" xr:uid="{D5A57BB4-B304-4A82-8A25-F9552F699BEC}"/>
  <tableColumns count="1">
    <tableColumn id="1" xr3:uid="{CC583941-B6F1-4668-83D3-DCD29067B2B7}" name="COMPLETING THE SKILLS FOR WORK AND STUDY  DELIVERY PLAN" dataDxfId="80"/>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141017-21C1-4EA1-96B2-D14B08EC6FDA}" name="Table113" displayName="Table113" ref="B4:C12" totalsRowShown="0" headerRowDxfId="61" dataDxfId="59" headerRowBorderDxfId="60" tableBorderDxfId="58" totalsRowBorderDxfId="57">
  <tableColumns count="2">
    <tableColumn id="1" xr3:uid="{30FDD97A-AC51-4377-A79A-AA971B69FD5E}" name="Region" dataDxfId="56"/>
    <tableColumn id="2" xr3:uid="{7F9B4776-1BD6-4D45-86A8-BFA91CEF5DE0}" name="North Eastern Victoria" dataDxfId="5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525E02-1E9A-425E-9F63-BD46DB692DF1}" name="Table214" displayName="Table214" ref="E4:G11" totalsRowShown="0" headerRowDxfId="54" dataDxfId="52" headerRowBorderDxfId="53" tableBorderDxfId="51" totalsRowBorderDxfId="50">
  <tableColumns count="3">
    <tableColumn id="1" xr3:uid="{7808CB27-8B32-4D83-90EF-2532691AEB3E}" name="ACFE category" dataDxfId="49"/>
    <tableColumn id="2" xr3:uid="{FDC67B6C-F059-47ED-ADBF-21A1A185C315}" name="Planned 2021 (SCH)" dataDxfId="48"/>
    <tableColumn id="3" xr3:uid="{260F59AE-CD6A-40D5-A650-0F1114A523DC}" name="% of total 2021 planned delivery" dataDxfId="47" dataCellStyle="Percent"/>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225AA4-B93E-4348-81E6-5D47B866F3ED}" name="Table315" displayName="Table315" ref="I4:K10" totalsRowShown="0" headerRowDxfId="46" dataDxfId="44" headerRowBorderDxfId="45" tableBorderDxfId="43" totalsRowBorderDxfId="42">
  <tableColumns count="3">
    <tableColumn id="1" xr3:uid="{23A61BEC-0A54-451E-84DD-B63F774DAE07}" name="ACFE category" dataDxfId="41"/>
    <tableColumn id="2" xr3:uid="{B645D02C-5392-4236-A4AC-A1731EAB6E42}" name="Planned 2021 (SCH)" dataDxfId="40">
      <calculatedColumnFormula>SUMIF(I$16:I$50,I5,O$16:O$50)</calculatedColumnFormula>
    </tableColumn>
    <tableColumn id="3" xr3:uid="{D63D5F48-C8C9-4927-BC4F-C270E4F1989B}" name="% of total 2021 planned delivery" dataDxfId="39" dataCellStyle="Percent">
      <calculatedColumnFormula>J5/(J$9)</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B2FC7-79E1-4035-9251-FD7B569922CC}" name="Table416" displayName="Table416" ref="M4:O11" totalsRowShown="0" headerRowDxfId="38" dataDxfId="36" headerRowBorderDxfId="37" tableBorderDxfId="35" totalsRowBorderDxfId="34">
  <tableColumns count="3">
    <tableColumn id="1" xr3:uid="{15CF3BA5-57C9-44FD-BF7B-B78F9FA33935}" name="LGA of Delivery_x000a_" dataDxfId="33"/>
    <tableColumn id="2" xr3:uid="{C7CAE744-98A3-438E-8A3B-CA691F5AB505}" name="Total Student Contact Hours (SCH) " dataDxfId="32"/>
    <tableColumn id="3" xr3:uid="{06434C03-B8E5-4514-9473-BECFE96DFD25}" name="Total payment " dataDxfId="31"/>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910241-D82D-4667-9309-85E0E6C26FFA}" name="Table517" displayName="Table517" ref="B15:P51" totalsRowShown="0" headerRowDxfId="30" dataDxfId="28" headerRowBorderDxfId="29" tableBorderDxfId="27">
  <tableColumns count="15">
    <tableColumn id="1" xr3:uid="{A6238726-33AD-4B6E-BD7E-AFD219B2E9B9}" name="LGA of Delivery" dataDxfId="26"/>
    <tableColumn id="2" xr3:uid="{A6567E91-1216-4780-9F84-C1D4A094A5A6}" name="New/Existing Course" dataDxfId="25"/>
    <tableColumn id="3" xr3:uid="{F428ABC9-88CA-4C64-9C91-B6838D6359CB}" name="Course Plan Overview / A-Frame" dataDxfId="24"/>
    <tableColumn id="4" xr3:uid="{056F7713-7F03-47A2-8861-F41597D56E0A}" name="Has this A-frame been moderated" dataDxfId="23"/>
    <tableColumn id="5" xr3:uid="{FF23A5A0-33C9-4C23-A523-AA40F64E314A}" name="Local Code" dataDxfId="22"/>
    <tableColumn id="6" xr3:uid="{D4A68B54-ADCB-4AFA-957B-4FBBAE258B4A}" name="Local course name" dataDxfId="21"/>
    <tableColumn id="7" xr3:uid="{B572C084-F2F1-4D37-8DA9-F3A4803F80B7}" name="ACFE Program Categories" dataDxfId="20"/>
    <tableColumn id="8" xr3:uid="{0134B8B7-C976-4CF9-AA8B-5F15C20FFA33}" name="Quadrants" dataDxfId="19"/>
    <tableColumn id="9" xr3:uid="{0A4029C6-CFD3-4F7E-9E64-5B887757DF46}" name="Mode of delivery" dataDxfId="18"/>
    <tableColumn id="10" xr3:uid="{6D7CB86A-6164-42F1-A837-3CE3CFF550B3}" name="Learning Outcomes including Pathways" dataDxfId="17"/>
    <tableColumn id="11" xr3:uid="{0F59E576-EE3C-495A-B276-2EF241890FFD}" name="Anticipated Term/s of Delivery" dataDxfId="16"/>
    <tableColumn id="12" xr3:uid="{5AE1F131-0F14-475D-A3C6-AD63C8ED20FC}" name="Program Scheduled Hours _x000a_(minimum 20 Hours)" dataDxfId="15"/>
    <tableColumn id="13" xr3:uid="{3A2570B1-F07E-4782-B070-16D019391BF0}" name="Total No. of Students" dataDxfId="14"/>
    <tableColumn id="14" xr3:uid="{59AD022C-DCFC-4635-B61B-66660704CABD}" name="Total Student Contact Hours (SCH) _x000a__x000a_" dataDxfId="13"/>
    <tableColumn id="15" xr3:uid="{3AE7763F-3366-47C0-8D7C-B550707C3055}" name="Total payment _x000a__x000a_" dataDxfId="1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mailto:office@livelearnajani.org.au" TargetMode="External"/><Relationship Id="rId21" Type="http://schemas.openxmlformats.org/officeDocument/2006/relationships/hyperlink" Target="mailto:co-ordinator@bnh.net.au" TargetMode="External"/><Relationship Id="rId63" Type="http://schemas.openxmlformats.org/officeDocument/2006/relationships/hyperlink" Target="mailto:manager@dsch.org.au" TargetMode="External"/><Relationship Id="rId159" Type="http://schemas.openxmlformats.org/officeDocument/2006/relationships/hyperlink" Target="mailto:nclc@bigpond.com" TargetMode="External"/><Relationship Id="rId170" Type="http://schemas.openxmlformats.org/officeDocument/2006/relationships/hyperlink" Target="mailto:steve.w@advance.vic.edu.au" TargetMode="External"/><Relationship Id="rId226" Type="http://schemas.openxmlformats.org/officeDocument/2006/relationships/hyperlink" Target="mailto:trudewind@bigpond.com" TargetMode="External"/><Relationship Id="rId268" Type="http://schemas.openxmlformats.org/officeDocument/2006/relationships/hyperlink" Target="mailto:ceo@euroahealth.com.au" TargetMode="External"/><Relationship Id="rId32" Type="http://schemas.openxmlformats.org/officeDocument/2006/relationships/hyperlink" Target="mailto:manager@cch.org.au" TargetMode="External"/><Relationship Id="rId74" Type="http://schemas.openxmlformats.org/officeDocument/2006/relationships/hyperlink" Target="mailto:allison.clark@frankston.vic.gov.au" TargetMode="External"/><Relationship Id="rId128" Type="http://schemas.openxmlformats.org/officeDocument/2006/relationships/hyperlink" Target="mailto:manager@mhec.vic.edu.au" TargetMode="External"/><Relationship Id="rId5" Type="http://schemas.openxmlformats.org/officeDocument/2006/relationships/hyperlink" Target="mailto:s.gault@bigpond.com" TargetMode="External"/><Relationship Id="rId181" Type="http://schemas.openxmlformats.org/officeDocument/2006/relationships/hyperlink" Target="mailto:elizabeth.pearson@quantum.org.au" TargetMode="External"/><Relationship Id="rId237" Type="http://schemas.openxmlformats.org/officeDocument/2006/relationships/hyperlink" Target="mailto:coordinator@wchouse.org.au" TargetMode="External"/><Relationship Id="rId258" Type="http://schemas.openxmlformats.org/officeDocument/2006/relationships/hyperlink" Target="mailto:a.lippmann@boxhill.edu.au" TargetMode="External"/><Relationship Id="rId22" Type="http://schemas.openxmlformats.org/officeDocument/2006/relationships/hyperlink" Target="mailto:jmcnaughton@berrystreet.org.au" TargetMode="External"/><Relationship Id="rId43" Type="http://schemas.openxmlformats.org/officeDocument/2006/relationships/hyperlink" Target="mailto:sbate@cch.vic.edu.au" TargetMode="External"/><Relationship Id="rId64" Type="http://schemas.openxmlformats.org/officeDocument/2006/relationships/hyperlink" Target="mailto:eastendchm@bigpond.com" TargetMode="External"/><Relationship Id="rId118" Type="http://schemas.openxmlformats.org/officeDocument/2006/relationships/hyperlink" Target="mailto:miriam@livinglearning.org.au" TargetMode="External"/><Relationship Id="rId139" Type="http://schemas.openxmlformats.org/officeDocument/2006/relationships/hyperlink" Target="mailto:office@moelifeskills.vic.edu.au" TargetMode="External"/><Relationship Id="rId85" Type="http://schemas.openxmlformats.org/officeDocument/2006/relationships/hyperlink" Target="mailto:manager@haddonlearning.org.au" TargetMode="External"/><Relationship Id="rId150" Type="http://schemas.openxmlformats.org/officeDocument/2006/relationships/hyperlink" Target="mailto:nava@ngwala.org.au" TargetMode="External"/><Relationship Id="rId171" Type="http://schemas.openxmlformats.org/officeDocument/2006/relationships/hyperlink" Target="mailto:manager@pical.org.au" TargetMode="External"/><Relationship Id="rId192" Type="http://schemas.openxmlformats.org/officeDocument/2006/relationships/hyperlink" Target="mailto:admin@rushcomhouse.org.au" TargetMode="External"/><Relationship Id="rId206" Type="http://schemas.openxmlformats.org/officeDocument/2006/relationships/hyperlink" Target="mailto:bicgresty@hotmail.com" TargetMode="External"/><Relationship Id="rId227" Type="http://schemas.openxmlformats.org/officeDocument/2006/relationships/hyperlink" Target="mailto:chair@united.org.au" TargetMode="External"/><Relationship Id="rId248" Type="http://schemas.openxmlformats.org/officeDocument/2006/relationships/hyperlink" Target="mailto:manager@wingateave.com.au" TargetMode="External"/><Relationship Id="rId269" Type="http://schemas.openxmlformats.org/officeDocument/2006/relationships/hyperlink" Target="mailto:wpcc@bigpond.com.au" TargetMode="External"/><Relationship Id="rId12" Type="http://schemas.openxmlformats.org/officeDocument/2006/relationships/hyperlink" Target="mailto:phuong.ngo@avwa.org.au" TargetMode="External"/><Relationship Id="rId33" Type="http://schemas.openxmlformats.org/officeDocument/2006/relationships/hyperlink" Target="mailto:ceo@bgt.org.au" TargetMode="External"/><Relationship Id="rId108" Type="http://schemas.openxmlformats.org/officeDocument/2006/relationships/hyperlink" Target="mailto:ceo@kclc.com.au" TargetMode="External"/><Relationship Id="rId129" Type="http://schemas.openxmlformats.org/officeDocument/2006/relationships/hyperlink" Target="mailto:vsutton@mcm.org.au" TargetMode="External"/><Relationship Id="rId54" Type="http://schemas.openxmlformats.org/officeDocument/2006/relationships/hyperlink" Target="mailto:cherie@cranbournecommunityhouse.com" TargetMode="External"/><Relationship Id="rId75" Type="http://schemas.openxmlformats.org/officeDocument/2006/relationships/hyperlink" Target="mailto:info@gatewaybeet.com.au" TargetMode="External"/><Relationship Id="rId96" Type="http://schemas.openxmlformats.org/officeDocument/2006/relationships/hyperlink" Target="mailto:l.windmill@japarahouse.com.au" TargetMode="External"/><Relationship Id="rId140" Type="http://schemas.openxmlformats.org/officeDocument/2006/relationships/hyperlink" Target="mailto:moemnh@bigpond.com" TargetMode="External"/><Relationship Id="rId161" Type="http://schemas.openxmlformats.org/officeDocument/2006/relationships/hyperlink" Target="mailto:coordinator@opendoornh.org.au" TargetMode="External"/><Relationship Id="rId182" Type="http://schemas.openxmlformats.org/officeDocument/2006/relationships/hyperlink" Target="mailto:rcresource@smartchat.net.au" TargetMode="External"/><Relationship Id="rId217" Type="http://schemas.openxmlformats.org/officeDocument/2006/relationships/hyperlink" Target="mailto:felicity.williams@thecentre.vic.edu.au" TargetMode="External"/><Relationship Id="rId6" Type="http://schemas.openxmlformats.org/officeDocument/2006/relationships/hyperlink" Target="mailto:meg@anglissnh.net.au" TargetMode="External"/><Relationship Id="rId238" Type="http://schemas.openxmlformats.org/officeDocument/2006/relationships/hyperlink" Target="mailto:info@wnh.org.au" TargetMode="External"/><Relationship Id="rId259" Type="http://schemas.openxmlformats.org/officeDocument/2006/relationships/hyperlink" Target="mailto:harrisonP@ames.net.au" TargetMode="External"/><Relationship Id="rId23" Type="http://schemas.openxmlformats.org/officeDocument/2006/relationships/hyperlink" Target="mailto:admin@birhouse.com.au" TargetMode="External"/><Relationship Id="rId119" Type="http://schemas.openxmlformats.org/officeDocument/2006/relationships/hyperlink" Target="mailto:r.vincent@lcms.org.au" TargetMode="External"/><Relationship Id="rId270" Type="http://schemas.openxmlformats.org/officeDocument/2006/relationships/hyperlink" Target="mailto:admin@bubupwilam.org.au" TargetMode="External"/><Relationship Id="rId44" Type="http://schemas.openxmlformats.org/officeDocument/2006/relationships/hyperlink" Target="mailto:nhcohuna@bigpond.com" TargetMode="External"/><Relationship Id="rId65" Type="http://schemas.openxmlformats.org/officeDocument/2006/relationships/hyperlink" Target="mailto:info@enh.org.au" TargetMode="External"/><Relationship Id="rId86" Type="http://schemas.openxmlformats.org/officeDocument/2006/relationships/hyperlink" Target="mailto:manager@hallamclc.com.au" TargetMode="External"/><Relationship Id="rId130" Type="http://schemas.openxmlformats.org/officeDocument/2006/relationships/hyperlink" Target="mailto:pammadej@bigpond.com" TargetMode="External"/><Relationship Id="rId151" Type="http://schemas.openxmlformats.org/officeDocument/2006/relationships/hyperlink" Target="mailto:annette@nnhlc.org.au" TargetMode="External"/><Relationship Id="rId172" Type="http://schemas.openxmlformats.org/officeDocument/2006/relationships/hyperlink" Target="mailto:info@pineslearning.com.au" TargetMode="External"/><Relationship Id="rId193" Type="http://schemas.openxmlformats.org/officeDocument/2006/relationships/hyperlink" Target="mailto:office@snh.net.au" TargetMode="External"/><Relationship Id="rId207" Type="http://schemas.openxmlformats.org/officeDocument/2006/relationships/hyperlink" Target="mailto:manager@springvalelac.org.au" TargetMode="External"/><Relationship Id="rId228" Type="http://schemas.openxmlformats.org/officeDocument/2006/relationships/hyperlink" Target="mailto:manager@vsch.org.au" TargetMode="External"/><Relationship Id="rId249" Type="http://schemas.openxmlformats.org/officeDocument/2006/relationships/hyperlink" Target="mailto:boconnor@mg-australia.com.au" TargetMode="External"/><Relationship Id="rId13" Type="http://schemas.openxmlformats.org/officeDocument/2006/relationships/hyperlink" Target="mailto:melinda.brown@theavenue.org.au" TargetMode="External"/><Relationship Id="rId109" Type="http://schemas.openxmlformats.org/officeDocument/2006/relationships/hyperlink" Target="mailto:programs@kynetoncommunityhouse.org.au" TargetMode="External"/><Relationship Id="rId260" Type="http://schemas.openxmlformats.org/officeDocument/2006/relationships/hyperlink" Target="mailto:coordinator@banh.org.au" TargetMode="External"/><Relationship Id="rId34" Type="http://schemas.openxmlformats.org/officeDocument/2006/relationships/hyperlink" Target="mailto:manager@crccinc.org.au" TargetMode="External"/><Relationship Id="rId55" Type="http://schemas.openxmlformats.org/officeDocument/2006/relationships/hyperlink" Target="mailto:manager@dallasnh.org.au" TargetMode="External"/><Relationship Id="rId76" Type="http://schemas.openxmlformats.org/officeDocument/2006/relationships/hyperlink" Target="mailto:williamk@gatewaycommunityservices.org.au" TargetMode="External"/><Relationship Id="rId97" Type="http://schemas.openxmlformats.org/officeDocument/2006/relationships/hyperlink" Target="mailto:office@jikajika.org.au" TargetMode="External"/><Relationship Id="rId120" Type="http://schemas.openxmlformats.org/officeDocument/2006/relationships/hyperlink" Target="mailto:admin@longbeachplace.org.au" TargetMode="External"/><Relationship Id="rId141" Type="http://schemas.openxmlformats.org/officeDocument/2006/relationships/hyperlink" Target="mailto:manager@moongala.org.au" TargetMode="External"/><Relationship Id="rId7" Type="http://schemas.openxmlformats.org/officeDocument/2006/relationships/hyperlink" Target="mailto:manager@arrabri.org" TargetMode="External"/><Relationship Id="rId162" Type="http://schemas.openxmlformats.org/officeDocument/2006/relationships/hyperlink" Target="mailto:oranamanager@netspace.net.au" TargetMode="External"/><Relationship Id="rId183" Type="http://schemas.openxmlformats.org/officeDocument/2006/relationships/hyperlink" Target="mailto:rejoice@tpg.com.au" TargetMode="External"/><Relationship Id="rId218" Type="http://schemas.openxmlformats.org/officeDocument/2006/relationships/hyperlink" Target="mailto:director@centre.org.au" TargetMode="External"/><Relationship Id="rId239" Type="http://schemas.openxmlformats.org/officeDocument/2006/relationships/hyperlink" Target="mailto:walp@waverleyliteracy.net" TargetMode="External"/><Relationship Id="rId250" Type="http://schemas.openxmlformats.org/officeDocument/2006/relationships/hyperlink" Target="mailto:mwcrc@bigpond.net.au" TargetMode="External"/><Relationship Id="rId271" Type="http://schemas.openxmlformats.org/officeDocument/2006/relationships/hyperlink" Target="mailto:fdavidson@christiecentre.com.au" TargetMode="External"/><Relationship Id="rId24" Type="http://schemas.openxmlformats.org/officeDocument/2006/relationships/hyperlink" Target="mailto:bnymid@aussiebb.com.au" TargetMode="External"/><Relationship Id="rId45" Type="http://schemas.openxmlformats.org/officeDocument/2006/relationships/hyperlink" Target="mailto:ceo@comm-unityplus.org.au" TargetMode="External"/><Relationship Id="rId66" Type="http://schemas.openxmlformats.org/officeDocument/2006/relationships/hyperlink" Target="mailto:manager@esnlc.com.au" TargetMode="External"/><Relationship Id="rId87" Type="http://schemas.openxmlformats.org/officeDocument/2006/relationships/hyperlink" Target="mailto:manager@highett.org.au" TargetMode="External"/><Relationship Id="rId110" Type="http://schemas.openxmlformats.org/officeDocument/2006/relationships/hyperlink" Target="mailto:office@lalorllc.vic.edu.au" TargetMode="External"/><Relationship Id="rId131" Type="http://schemas.openxmlformats.org/officeDocument/2006/relationships/hyperlink" Target="mailto:learnlocal@meredithcommunitycentre.com.au" TargetMode="External"/><Relationship Id="rId152" Type="http://schemas.openxmlformats.org/officeDocument/2006/relationships/hyperlink" Target="mailto:cobie.vermeulen@nillumbik.vic.gov.au" TargetMode="External"/><Relationship Id="rId173" Type="http://schemas.openxmlformats.org/officeDocument/2006/relationships/hyperlink" Target="mailto:carol.c@portfairycommunityhouse.com.au" TargetMode="External"/><Relationship Id="rId194" Type="http://schemas.openxmlformats.org/officeDocument/2006/relationships/hyperlink" Target="mailto:ceo@sandybeach.org.au" TargetMode="External"/><Relationship Id="rId208" Type="http://schemas.openxmlformats.org/officeDocument/2006/relationships/hyperlink" Target="mailto:coordinator@snh.org.au" TargetMode="External"/><Relationship Id="rId229" Type="http://schemas.openxmlformats.org/officeDocument/2006/relationships/hyperlink" Target="mailto:etsigaras@vicsegnewfutures.org.au" TargetMode="External"/><Relationship Id="rId240" Type="http://schemas.openxmlformats.org/officeDocument/2006/relationships/hyperlink" Target="mailto:manager@wclc.org.au" TargetMode="External"/><Relationship Id="rId261" Type="http://schemas.openxmlformats.org/officeDocument/2006/relationships/hyperlink" Target="mailto:helenbeulahbic@gmail.com" TargetMode="External"/><Relationship Id="rId14" Type="http://schemas.openxmlformats.org/officeDocument/2006/relationships/hyperlink" Target="mailto:manager@bchvic.org.au" TargetMode="External"/><Relationship Id="rId35" Type="http://schemas.openxmlformats.org/officeDocument/2006/relationships/hyperlink" Target="mailto:julie@centreforparticipation.org.au" TargetMode="External"/><Relationship Id="rId56" Type="http://schemas.openxmlformats.org/officeDocument/2006/relationships/hyperlink" Target="mailto:troy.pittaway@dandenongnh.org.au" TargetMode="External"/><Relationship Id="rId77" Type="http://schemas.openxmlformats.org/officeDocument/2006/relationships/hyperlink" Target="mailto:michael.martinez@diversitat.org.au" TargetMode="External"/><Relationship Id="rId100" Type="http://schemas.openxmlformats.org/officeDocument/2006/relationships/hyperlink" Target="mailto:coordinatorkfch@bigpond.com" TargetMode="External"/><Relationship Id="rId8" Type="http://schemas.openxmlformats.org/officeDocument/2006/relationships/hyperlink" Target="mailto:arcyinnar@speedweb.com.au" TargetMode="External"/><Relationship Id="rId98" Type="http://schemas.openxmlformats.org/officeDocument/2006/relationships/hyperlink" Target="mailto:sean.guy@jobco.com.au" TargetMode="External"/><Relationship Id="rId121" Type="http://schemas.openxmlformats.org/officeDocument/2006/relationships/hyperlink" Target="mailto:fiona@lyrebird.org.au" TargetMode="External"/><Relationship Id="rId142" Type="http://schemas.openxmlformats.org/officeDocument/2006/relationships/hyperlink" Target="mailto:manager@mordihouse.com.au" TargetMode="External"/><Relationship Id="rId163" Type="http://schemas.openxmlformats.org/officeDocument/2006/relationships/hyperlink" Target="mailto:info@orbostedcentre.org.au" TargetMode="External"/><Relationship Id="rId184" Type="http://schemas.openxmlformats.org/officeDocument/2006/relationships/hyperlink" Target="mailto:neil@klckeys.com.au" TargetMode="External"/><Relationship Id="rId219" Type="http://schemas.openxmlformats.org/officeDocument/2006/relationships/hyperlink" Target="mailto:josh@kevinheinzegrow.org.au" TargetMode="External"/><Relationship Id="rId230" Type="http://schemas.openxmlformats.org/officeDocument/2006/relationships/hyperlink" Target="mailto:linda.bamblett@vacsal.org.au" TargetMode="External"/><Relationship Id="rId251" Type="http://schemas.openxmlformats.org/officeDocument/2006/relationships/hyperlink" Target="mailto:johns@wyndhamcec.org.au" TargetMode="External"/><Relationship Id="rId25" Type="http://schemas.openxmlformats.org/officeDocument/2006/relationships/hyperlink" Target="mailto:bric.boort@bigpond.com" TargetMode="External"/><Relationship Id="rId46" Type="http://schemas.openxmlformats.org/officeDocument/2006/relationships/hyperlink" Target="mailto:sue.geals@ccg.asn.au" TargetMode="External"/><Relationship Id="rId67" Type="http://schemas.openxmlformats.org/officeDocument/2006/relationships/hyperlink" Target="mailto:emhouse@iinet.net.au" TargetMode="External"/><Relationship Id="rId272" Type="http://schemas.openxmlformats.org/officeDocument/2006/relationships/hyperlink" Target="mailto:bchlc@netconnect.com.au" TargetMode="External"/><Relationship Id="rId88" Type="http://schemas.openxmlformats.org/officeDocument/2006/relationships/hyperlink" Target="mailto:office@hamptonparkch.com.au" TargetMode="External"/><Relationship Id="rId111" Type="http://schemas.openxmlformats.org/officeDocument/2006/relationships/hyperlink" Target="mailto:sam.r@langwarrincc.org.au" TargetMode="External"/><Relationship Id="rId132" Type="http://schemas.openxmlformats.org/officeDocument/2006/relationships/hyperlink" Target="mailto:jan@merindapark.com.au" TargetMode="External"/><Relationship Id="rId153" Type="http://schemas.openxmlformats.org/officeDocument/2006/relationships/hyperlink" Target="mailto:danielle@nobleparkcommunitycentre.org.au" TargetMode="External"/><Relationship Id="rId174" Type="http://schemas.openxmlformats.org/officeDocument/2006/relationships/hyperlink" Target="mailto:connect@pmnc.org.au" TargetMode="External"/><Relationship Id="rId195" Type="http://schemas.openxmlformats.org/officeDocument/2006/relationships/hyperlink" Target="mailto:selby@selbyhouse.com.au" TargetMode="External"/><Relationship Id="rId209" Type="http://schemas.openxmlformats.org/officeDocument/2006/relationships/hyperlink" Target="mailto:stanh@commander.net.au" TargetMode="External"/><Relationship Id="rId220" Type="http://schemas.openxmlformats.org/officeDocument/2006/relationships/hyperlink" Target="mailto:nh@ochcasterton.com.au" TargetMode="External"/><Relationship Id="rId241" Type="http://schemas.openxmlformats.org/officeDocument/2006/relationships/hyperlink" Target="mailto:admin@wedderburnch.org.au" TargetMode="External"/><Relationship Id="rId15" Type="http://schemas.openxmlformats.org/officeDocument/2006/relationships/hyperlink" Target="mailto:manager@ballaratnc.org.au" TargetMode="External"/><Relationship Id="rId36" Type="http://schemas.openxmlformats.org/officeDocument/2006/relationships/hyperlink" Target="mailto:lorna@ceres.org.au" TargetMode="External"/><Relationship Id="rId57" Type="http://schemas.openxmlformats.org/officeDocument/2006/relationships/hyperlink" Target="mailto:manager@dncentre.org.au" TargetMode="External"/><Relationship Id="rId262" Type="http://schemas.openxmlformats.org/officeDocument/2006/relationships/hyperlink" Target="mailto:julie.edwards@jss.org.au" TargetMode="External"/><Relationship Id="rId78" Type="http://schemas.openxmlformats.org/officeDocument/2006/relationships/hyperlink" Target="mailto:julie@gest.com.au" TargetMode="External"/><Relationship Id="rId99" Type="http://schemas.openxmlformats.org/officeDocument/2006/relationships/hyperlink" Target="mailto:ahunkin@kym.com.au" TargetMode="External"/><Relationship Id="rId101" Type="http://schemas.openxmlformats.org/officeDocument/2006/relationships/hyperlink" Target="mailto:corporate@karingal.org.au" TargetMode="External"/><Relationship Id="rId122" Type="http://schemas.openxmlformats.org/officeDocument/2006/relationships/hyperlink" Target="mailto:kylie.richards@mace.vic.edu.au" TargetMode="External"/><Relationship Id="rId143" Type="http://schemas.openxmlformats.org/officeDocument/2006/relationships/hyperlink" Target="mailto:info@mountbeauty.org.au" TargetMode="External"/><Relationship Id="rId164" Type="http://schemas.openxmlformats.org/officeDocument/2006/relationships/hyperlink" Target="mailto:anne.rout@gorh.vic.gov.au" TargetMode="External"/><Relationship Id="rId185" Type="http://schemas.openxmlformats.org/officeDocument/2006/relationships/hyperlink" Target="mailto:coordinator@rrnh.org.au" TargetMode="External"/><Relationship Id="rId9" Type="http://schemas.openxmlformats.org/officeDocument/2006/relationships/hyperlink" Target="mailto:francib@accs.asn.au" TargetMode="External"/><Relationship Id="rId210" Type="http://schemas.openxmlformats.org/officeDocument/2006/relationships/hyperlink" Target="mailto:chris@snhlc.org.au" TargetMode="External"/><Relationship Id="rId26" Type="http://schemas.openxmlformats.org/officeDocument/2006/relationships/hyperlink" Target="mailto:Sandra.Gallagher@brace.com.au" TargetMode="External"/><Relationship Id="rId231" Type="http://schemas.openxmlformats.org/officeDocument/2006/relationships/hyperlink" Target="mailto:vikas.sahni@vt.uniting.org" TargetMode="External"/><Relationship Id="rId252" Type="http://schemas.openxmlformats.org/officeDocument/2006/relationships/hyperlink" Target="mailto:chris@ycc.net.au" TargetMode="External"/><Relationship Id="rId273" Type="http://schemas.openxmlformats.org/officeDocument/2006/relationships/hyperlink" Target="mailto:erin@sgae.vic.edu.au" TargetMode="External"/><Relationship Id="rId47" Type="http://schemas.openxmlformats.org/officeDocument/2006/relationships/hyperlink" Target="mailto:executive@communityhubinc.org.au" TargetMode="External"/><Relationship Id="rId68" Type="http://schemas.openxmlformats.org/officeDocument/2006/relationships/hyperlink" Target="mailto:elaine@encompass-cs.org.au" TargetMode="External"/><Relationship Id="rId89" Type="http://schemas.openxmlformats.org/officeDocument/2006/relationships/hyperlink" Target="mailto:admin@hllc.org.au" TargetMode="External"/><Relationship Id="rId112" Type="http://schemas.openxmlformats.org/officeDocument/2006/relationships/hyperlink" Target="mailto:manager@laracommunitycentre.org.au" TargetMode="External"/><Relationship Id="rId133" Type="http://schemas.openxmlformats.org/officeDocument/2006/relationships/hyperlink" Target="mailto:education@newhope.asn.au" TargetMode="External"/><Relationship Id="rId154" Type="http://schemas.openxmlformats.org/officeDocument/2006/relationships/hyperlink" Target="mailto:manager@railwayneighbourhoodhouse.org.au" TargetMode="External"/><Relationship Id="rId175" Type="http://schemas.openxmlformats.org/officeDocument/2006/relationships/hyperlink" Target="mailto:karen@ppcg.org.au" TargetMode="External"/><Relationship Id="rId196" Type="http://schemas.openxmlformats.org/officeDocument/2006/relationships/hyperlink" Target="mailto:jneeson@shearerwoolhandler.com.au" TargetMode="External"/><Relationship Id="rId200" Type="http://schemas.openxmlformats.org/officeDocument/2006/relationships/hyperlink" Target="mailto:amanda.vincent@skillsplus.com.au" TargetMode="External"/><Relationship Id="rId16" Type="http://schemas.openxmlformats.org/officeDocument/2006/relationships/hyperlink" Target="mailto:gina.d@banksiagardens.org.au" TargetMode="External"/><Relationship Id="rId221" Type="http://schemas.openxmlformats.org/officeDocument/2006/relationships/hyperlink" Target="mailto:slewis@onemda.com.au" TargetMode="External"/><Relationship Id="rId242" Type="http://schemas.openxmlformats.org/officeDocument/2006/relationships/hyperlink" Target="mailto:dalal@wellspringsforwomen.com" TargetMode="External"/><Relationship Id="rId263" Type="http://schemas.openxmlformats.org/officeDocument/2006/relationships/hyperlink" Target="mailto:ben@youthprojects.org.au" TargetMode="External"/><Relationship Id="rId37" Type="http://schemas.openxmlformats.org/officeDocument/2006/relationships/hyperlink" Target="mailto:manager@chelt.com.au" TargetMode="External"/><Relationship Id="rId58" Type="http://schemas.openxmlformats.org/officeDocument/2006/relationships/hyperlink" Target="mailto:veronica.kioria@dvlc.org.au" TargetMode="External"/><Relationship Id="rId79" Type="http://schemas.openxmlformats.org/officeDocument/2006/relationships/hyperlink" Target="mailto:manager@gealc.org.au" TargetMode="External"/><Relationship Id="rId102" Type="http://schemas.openxmlformats.org/officeDocument/2006/relationships/hyperlink" Target="mailto:carolyn.w@kenhouse.org.au" TargetMode="External"/><Relationship Id="rId123" Type="http://schemas.openxmlformats.org/officeDocument/2006/relationships/hyperlink" Target="mailto:manager@mrfec.net.au" TargetMode="External"/><Relationship Id="rId144" Type="http://schemas.openxmlformats.org/officeDocument/2006/relationships/hyperlink" Target="mailto:manager@mountelizanh.com.au" TargetMode="External"/><Relationship Id="rId90" Type="http://schemas.openxmlformats.org/officeDocument/2006/relationships/hyperlink" Target="mailto:coordinator@heyfield.net" TargetMode="External"/><Relationship Id="rId165" Type="http://schemas.openxmlformats.org/officeDocument/2006/relationships/hyperlink" Target="mailto:outlets@outletsco-op.com.au" TargetMode="External"/><Relationship Id="rId186" Type="http://schemas.openxmlformats.org/officeDocument/2006/relationships/hyperlink" Target="mailto:admin@rclc.org.au" TargetMode="External"/><Relationship Id="rId211" Type="http://schemas.openxmlformats.org/officeDocument/2006/relationships/hyperlink" Target="mailto:eo@smecc.org.au" TargetMode="External"/><Relationship Id="rId232" Type="http://schemas.openxmlformats.org/officeDocument/2006/relationships/hyperlink" Target="mailto:darlene@ubcc.org.au" TargetMode="External"/><Relationship Id="rId253" Type="http://schemas.openxmlformats.org/officeDocument/2006/relationships/hyperlink" Target="mailto:manager@ynh.org.au" TargetMode="External"/><Relationship Id="rId274" Type="http://schemas.openxmlformats.org/officeDocument/2006/relationships/hyperlink" Target="mailto:info@thelaurels.org.au" TargetMode="External"/><Relationship Id="rId27" Type="http://schemas.openxmlformats.org/officeDocument/2006/relationships/hyperlink" Target="mailto:melinda.moore@bsl.org.au" TargetMode="External"/><Relationship Id="rId48" Type="http://schemas.openxmlformats.org/officeDocument/2006/relationships/hyperlink" Target="mailto:michelle.crawford@concernaustralia.org.au" TargetMode="External"/><Relationship Id="rId69" Type="http://schemas.openxmlformats.org/officeDocument/2006/relationships/hyperlink" Target="mailto:manager@ehillsnc.org.au" TargetMode="External"/><Relationship Id="rId113" Type="http://schemas.openxmlformats.org/officeDocument/2006/relationships/hyperlink" Target="mailto:pernarm@lcis.org.au" TargetMode="External"/><Relationship Id="rId134" Type="http://schemas.openxmlformats.org/officeDocument/2006/relationships/hyperlink" Target="mailto:gulten@mrcnorthwest.org.au" TargetMode="External"/><Relationship Id="rId80" Type="http://schemas.openxmlformats.org/officeDocument/2006/relationships/hyperlink" Target="mailto:heidibutler@glenparkcc.com.au" TargetMode="External"/><Relationship Id="rId155" Type="http://schemas.openxmlformats.org/officeDocument/2006/relationships/hyperlink" Target="mailto:manager@nmll.org.au" TargetMode="External"/><Relationship Id="rId176" Type="http://schemas.openxmlformats.org/officeDocument/2006/relationships/hyperlink" Target="mailto:bwallace@workskillsemployment.com.au" TargetMode="External"/><Relationship Id="rId197" Type="http://schemas.openxmlformats.org/officeDocument/2006/relationships/hyperlink" Target="mailto:wendys@sheppaccess.com.au" TargetMode="External"/><Relationship Id="rId201" Type="http://schemas.openxmlformats.org/officeDocument/2006/relationships/hyperlink" Target="mailto:manager@sorrentocommunitycentre.com" TargetMode="External"/><Relationship Id="rId222" Type="http://schemas.openxmlformats.org/officeDocument/2006/relationships/hyperlink" Target="mailto:cate@thesocialstudio.org" TargetMode="External"/><Relationship Id="rId243" Type="http://schemas.openxmlformats.org/officeDocument/2006/relationships/hyperlink" Target="mailto:wncmanager@ncable.net.au" TargetMode="External"/><Relationship Id="rId264" Type="http://schemas.openxmlformats.org/officeDocument/2006/relationships/hyperlink" Target="mailto:sjedwab@jewishcare.org.au" TargetMode="External"/><Relationship Id="rId17" Type="http://schemas.openxmlformats.org/officeDocument/2006/relationships/hyperlink" Target="mailto:manager@bcal.vic.edu.au" TargetMode="External"/><Relationship Id="rId38" Type="http://schemas.openxmlformats.org/officeDocument/2006/relationships/hyperlink" Target="mailto:dgreenwood@bestchance.org.au" TargetMode="External"/><Relationship Id="rId59" Type="http://schemas.openxmlformats.org/officeDocument/2006/relationships/hyperlink" Target="mailto:dvnc@satlink.com.au" TargetMode="External"/><Relationship Id="rId103" Type="http://schemas.openxmlformats.org/officeDocument/2006/relationships/hyperlink" Target="mailto:coordinator@kdcc.org.au" TargetMode="External"/><Relationship Id="rId124" Type="http://schemas.openxmlformats.org/officeDocument/2006/relationships/hyperlink" Target="mailto:klevey@madec.edu.au" TargetMode="External"/><Relationship Id="rId70" Type="http://schemas.openxmlformats.org/officeDocument/2006/relationships/hyperlink" Target="mailto:cathy@fsnlc.net" TargetMode="External"/><Relationship Id="rId91" Type="http://schemas.openxmlformats.org/officeDocument/2006/relationships/hyperlink" Target="mailto:manager@holdenstreet.org.au" TargetMode="External"/><Relationship Id="rId145" Type="http://schemas.openxmlformats.org/officeDocument/2006/relationships/hyperlink" Target="mailto:janetc@mdlc.com.au" TargetMode="External"/><Relationship Id="rId166" Type="http://schemas.openxmlformats.org/officeDocument/2006/relationships/hyperlink" Target="mailto:communitycentremanager@outlookvic.org.au" TargetMode="External"/><Relationship Id="rId187" Type="http://schemas.openxmlformats.org/officeDocument/2006/relationships/hyperlink" Target="mailto:networkhouse@bigpond.com" TargetMode="External"/><Relationship Id="rId1" Type="http://schemas.openxmlformats.org/officeDocument/2006/relationships/hyperlink" Target="mailto:liz.march@accessaustralia.org.au" TargetMode="External"/><Relationship Id="rId212" Type="http://schemas.openxmlformats.org/officeDocument/2006/relationships/hyperlink" Target="mailto:manager@sussexnh.org.au" TargetMode="External"/><Relationship Id="rId233" Type="http://schemas.openxmlformats.org/officeDocument/2006/relationships/hyperlink" Target="mailto:adamt@vicdeaf.com.au" TargetMode="External"/><Relationship Id="rId254" Type="http://schemas.openxmlformats.org/officeDocument/2006/relationships/hyperlink" Target="mailto:manager@yarrunga.org.au" TargetMode="External"/><Relationship Id="rId28" Type="http://schemas.openxmlformats.org/officeDocument/2006/relationships/hyperlink" Target="mailto:nelly@bnhc.vic.edu.au" TargetMode="External"/><Relationship Id="rId49" Type="http://schemas.openxmlformats.org/officeDocument/2006/relationships/hyperlink" Target="mailto:coordinator@alexhub.com.au" TargetMode="External"/><Relationship Id="rId114" Type="http://schemas.openxmlformats.org/officeDocument/2006/relationships/hyperlink" Target="mailto:manager@leopoldcommunitycentre.com.au" TargetMode="External"/><Relationship Id="rId275" Type="http://schemas.openxmlformats.org/officeDocument/2006/relationships/drawing" Target="../drawings/drawing2.xml"/><Relationship Id="rId60" Type="http://schemas.openxmlformats.org/officeDocument/2006/relationships/hyperlink" Target="mailto:trishH@djerriwarrh.org" TargetMode="External"/><Relationship Id="rId81" Type="http://schemas.openxmlformats.org/officeDocument/2006/relationships/hyperlink" Target="mailto:manager@glenlink.vic.edu.au" TargetMode="External"/><Relationship Id="rId135" Type="http://schemas.openxmlformats.org/officeDocument/2006/relationships/hyperlink" Target="mailto:ceo@milife-victoria.org.au" TargetMode="External"/><Relationship Id="rId156" Type="http://schemas.openxmlformats.org/officeDocument/2006/relationships/hyperlink" Target="mailto:helen@nrch.org.au" TargetMode="External"/><Relationship Id="rId177" Type="http://schemas.openxmlformats.org/officeDocument/2006/relationships/hyperlink" Target="mailto:angela@pclcentre.org.au" TargetMode="External"/><Relationship Id="rId198" Type="http://schemas.openxmlformats.org/officeDocument/2006/relationships/hyperlink" Target="mailto:brace@iinet.net.au" TargetMode="External"/><Relationship Id="rId202" Type="http://schemas.openxmlformats.org/officeDocument/2006/relationships/hyperlink" Target="mailto:dawn.taylor@southcom.org.au" TargetMode="External"/><Relationship Id="rId223" Type="http://schemas.openxmlformats.org/officeDocument/2006/relationships/hyperlink" Target="mailto:manager@skcc.net.au" TargetMode="External"/><Relationship Id="rId244" Type="http://schemas.openxmlformats.org/officeDocument/2006/relationships/hyperlink" Target="mailto:ronm@wcig.org.au" TargetMode="External"/><Relationship Id="rId18" Type="http://schemas.openxmlformats.org/officeDocument/2006/relationships/hyperlink" Target="mailto:manager@bllc.org.au" TargetMode="External"/><Relationship Id="rId39" Type="http://schemas.openxmlformats.org/officeDocument/2006/relationships/hyperlink" Target="mailto:info@churchill.org.au" TargetMode="External"/><Relationship Id="rId265" Type="http://schemas.openxmlformats.org/officeDocument/2006/relationships/hyperlink" Target="mailto:phnh@bigpond.com" TargetMode="External"/><Relationship Id="rId50" Type="http://schemas.openxmlformats.org/officeDocument/2006/relationships/hyperlink" Target="mailto:rachel@coonarahouse.org.au" TargetMode="External"/><Relationship Id="rId104" Type="http://schemas.openxmlformats.org/officeDocument/2006/relationships/hyperlink" Target="mailto:manager@knh.org.au" TargetMode="External"/><Relationship Id="rId125" Type="http://schemas.openxmlformats.org/officeDocument/2006/relationships/hyperlink" Target="mailto:coordinator@maldonnc.org.au" TargetMode="External"/><Relationship Id="rId146" Type="http://schemas.openxmlformats.org/officeDocument/2006/relationships/hyperlink" Target="mailto:manager@macesh.vic.edu.au" TargetMode="External"/><Relationship Id="rId167" Type="http://schemas.openxmlformats.org/officeDocument/2006/relationships/hyperlink" Target="mailto:coordinator@pangerang.org.au" TargetMode="External"/><Relationship Id="rId188" Type="http://schemas.openxmlformats.org/officeDocument/2006/relationships/hyperlink" Target="mailto:jasdips@rfsch.org.au" TargetMode="External"/><Relationship Id="rId71" Type="http://schemas.openxmlformats.org/officeDocument/2006/relationships/hyperlink" Target="mailto:robert@fln.org.au" TargetMode="External"/><Relationship Id="rId92" Type="http://schemas.openxmlformats.org/officeDocument/2006/relationships/hyperlink" Target="mailto:info@horshamcommunityhouse.org" TargetMode="External"/><Relationship Id="rId213" Type="http://schemas.openxmlformats.org/officeDocument/2006/relationships/hyperlink" Target="mailto:shnh98@live.com.au" TargetMode="External"/><Relationship Id="rId234" Type="http://schemas.openxmlformats.org/officeDocument/2006/relationships/hyperlink" Target="mailto:nmachale@brite.com.au" TargetMode="External"/><Relationship Id="rId2" Type="http://schemas.openxmlformats.org/officeDocument/2006/relationships/hyperlink" Target="mailto:execofficer@alameinnlc.com.au" TargetMode="External"/><Relationship Id="rId29" Type="http://schemas.openxmlformats.org/officeDocument/2006/relationships/hyperlink" Target="mailto:buchanbnh@bigpond.com" TargetMode="External"/><Relationship Id="rId255" Type="http://schemas.openxmlformats.org/officeDocument/2006/relationships/hyperlink" Target="mailto:elaine.krassas@yooralla.com.au" TargetMode="External"/><Relationship Id="rId276" Type="http://schemas.openxmlformats.org/officeDocument/2006/relationships/vmlDrawing" Target="../drawings/vmlDrawing1.vml"/><Relationship Id="rId40" Type="http://schemas.openxmlformats.org/officeDocument/2006/relationships/hyperlink" Target="mailto:gusseremetis@cire.org.au" TargetMode="External"/><Relationship Id="rId115" Type="http://schemas.openxmlformats.org/officeDocument/2006/relationships/hyperlink" Target="mailto:gnicholls@linkhc.org.au" TargetMode="External"/><Relationship Id="rId136" Type="http://schemas.openxmlformats.org/officeDocument/2006/relationships/hyperlink" Target="mailto:admin@millparkcommunityhouse.com" TargetMode="External"/><Relationship Id="rId157" Type="http://schemas.openxmlformats.org/officeDocument/2006/relationships/hyperlink" Target="mailto:manager@nsclc.com.au" TargetMode="External"/><Relationship Id="rId178" Type="http://schemas.openxmlformats.org/officeDocument/2006/relationships/hyperlink" Target="mailto:ceo@bridgedarebin.org.au" TargetMode="External"/><Relationship Id="rId61" Type="http://schemas.openxmlformats.org/officeDocument/2006/relationships/hyperlink" Target="mailto:donaldlearninggroupinc@iinet.net.au" TargetMode="External"/><Relationship Id="rId82" Type="http://schemas.openxmlformats.org/officeDocument/2006/relationships/hyperlink" Target="mailto:coordinator@godfreystreet.org" TargetMode="External"/><Relationship Id="rId199" Type="http://schemas.openxmlformats.org/officeDocument/2006/relationships/hyperlink" Target="mailto:office@simpsondcc.com.au" TargetMode="External"/><Relationship Id="rId203" Type="http://schemas.openxmlformats.org/officeDocument/2006/relationships/hyperlink" Target="mailto:rameshk@smrc.org.au" TargetMode="External"/><Relationship Id="rId19" Type="http://schemas.openxmlformats.org/officeDocument/2006/relationships/hyperlink" Target="mailto:nicki@btach.com.au" TargetMode="External"/><Relationship Id="rId224" Type="http://schemas.openxmlformats.org/officeDocument/2006/relationships/hyperlink" Target="mailto:tcaccoordinator@bigpond.com" TargetMode="External"/><Relationship Id="rId245" Type="http://schemas.openxmlformats.org/officeDocument/2006/relationships/hyperlink" Target="mailto:wchi@whittleseach.com.au" TargetMode="External"/><Relationship Id="rId266" Type="http://schemas.openxmlformats.org/officeDocument/2006/relationships/hyperlink" Target="mailto:ahaynes@whittleseacc.org.au" TargetMode="External"/><Relationship Id="rId30" Type="http://schemas.openxmlformats.org/officeDocument/2006/relationships/hyperlink" Target="mailto:sarahd@cnlc.org.au" TargetMode="External"/><Relationship Id="rId105" Type="http://schemas.openxmlformats.org/officeDocument/2006/relationships/hyperlink" Target="mailto:barbara.ghiani@kewnlc.org.au" TargetMode="External"/><Relationship Id="rId126" Type="http://schemas.openxmlformats.org/officeDocument/2006/relationships/hyperlink" Target="mailto:anne.mwagiru@mdhss.org.au" TargetMode="External"/><Relationship Id="rId147" Type="http://schemas.openxmlformats.org/officeDocument/2006/relationships/hyperlink" Target="mailto:scott.alexander@wearevivid.org.au" TargetMode="External"/><Relationship Id="rId168" Type="http://schemas.openxmlformats.org/officeDocument/2006/relationships/hyperlink" Target="mailto:manager@parkorchards.org.au" TargetMode="External"/><Relationship Id="rId51" Type="http://schemas.openxmlformats.org/officeDocument/2006/relationships/hyperlink" Target="mailto:coord@cdcc.asn.au" TargetMode="External"/><Relationship Id="rId72" Type="http://schemas.openxmlformats.org/officeDocument/2006/relationships/hyperlink" Target="mailto:robyn@footscrayarts.com" TargetMode="External"/><Relationship Id="rId93" Type="http://schemas.openxmlformats.org/officeDocument/2006/relationships/hyperlink" Target="mailto:marial@hume.vic.gov.au" TargetMode="External"/><Relationship Id="rId189" Type="http://schemas.openxmlformats.org/officeDocument/2006/relationships/hyperlink" Target="mailto:manager@rosewallnc.org.au" TargetMode="External"/><Relationship Id="rId3" Type="http://schemas.openxmlformats.org/officeDocument/2006/relationships/hyperlink" Target="mailto:ceo@awcc.edu.au" TargetMode="External"/><Relationship Id="rId214" Type="http://schemas.openxmlformats.org/officeDocument/2006/relationships/hyperlink" Target="mailto:rayb@taskforce.org.au" TargetMode="External"/><Relationship Id="rId235" Type="http://schemas.openxmlformats.org/officeDocument/2006/relationships/hyperlink" Target="mailto:wwaminda@bigpond.net.au" TargetMode="External"/><Relationship Id="rId256" Type="http://schemas.openxmlformats.org/officeDocument/2006/relationships/hyperlink" Target="mailto:colleen@youthnow.org.au" TargetMode="External"/><Relationship Id="rId277" Type="http://schemas.openxmlformats.org/officeDocument/2006/relationships/comments" Target="../comments1.xml"/><Relationship Id="rId116" Type="http://schemas.openxmlformats.org/officeDocument/2006/relationships/hyperlink" Target="mailto:kanivalc@bigpond.net.au" TargetMode="External"/><Relationship Id="rId137" Type="http://schemas.openxmlformats.org/officeDocument/2006/relationships/hyperlink" Target="mailto:milpara@dcsi.net.au" TargetMode="External"/><Relationship Id="rId158" Type="http://schemas.openxmlformats.org/officeDocument/2006/relationships/hyperlink" Target="mailto:gmcphee@noweyung.org.au" TargetMode="External"/><Relationship Id="rId20" Type="http://schemas.openxmlformats.org/officeDocument/2006/relationships/hyperlink" Target="mailto:centre_manager@belvedere.org.au" TargetMode="External"/><Relationship Id="rId41" Type="http://schemas.openxmlformats.org/officeDocument/2006/relationships/hyperlink" Target="mailto:manager@clotacottage.org.au" TargetMode="External"/><Relationship Id="rId62" Type="http://schemas.openxmlformats.org/officeDocument/2006/relationships/hyperlink" Target="mailto:manager@dovetonnlc.com.au" TargetMode="External"/><Relationship Id="rId83" Type="http://schemas.openxmlformats.org/officeDocument/2006/relationships/hyperlink" Target="mailto:admin@gelc.org.au" TargetMode="External"/><Relationship Id="rId179" Type="http://schemas.openxmlformats.org/officeDocument/2006/relationships/hyperlink" Target="mailto:paddy@prace.vic.edu.au" TargetMode="External"/><Relationship Id="rId190" Type="http://schemas.openxmlformats.org/officeDocument/2006/relationships/hyperlink" Target="mailto:manager@rowvillenlc.org.au" TargetMode="External"/><Relationship Id="rId204" Type="http://schemas.openxmlformats.org/officeDocument/2006/relationships/hyperlink" Target="mailto:manager@spanhouse.org" TargetMode="External"/><Relationship Id="rId225" Type="http://schemas.openxmlformats.org/officeDocument/2006/relationships/hyperlink" Target="mailto:tnh@wideband.net.au" TargetMode="External"/><Relationship Id="rId246" Type="http://schemas.openxmlformats.org/officeDocument/2006/relationships/hyperlink" Target="mailto:manager@wcec.com.au" TargetMode="External"/><Relationship Id="rId267" Type="http://schemas.openxmlformats.org/officeDocument/2006/relationships/hyperlink" Target="mailto:mwilson@sunraysiarc.com.au" TargetMode="External"/><Relationship Id="rId106" Type="http://schemas.openxmlformats.org/officeDocument/2006/relationships/hyperlink" Target="mailto:kvle@people.net.au" TargetMode="External"/><Relationship Id="rId127" Type="http://schemas.openxmlformats.org/officeDocument/2006/relationships/hyperlink" Target="mailto:mannagum@dcsi.net.au" TargetMode="External"/><Relationship Id="rId10" Type="http://schemas.openxmlformats.org/officeDocument/2006/relationships/hyperlink" Target="mailto:elizabethd@amcservices.org.au" TargetMode="External"/><Relationship Id="rId31" Type="http://schemas.openxmlformats.org/officeDocument/2006/relationships/hyperlink" Target="mailto:margaret.corrigan@carringbush.org.au" TargetMode="External"/><Relationship Id="rId52" Type="http://schemas.openxmlformats.org/officeDocument/2006/relationships/hyperlink" Target="mailto:sara@corryongnc.org" TargetMode="External"/><Relationship Id="rId73" Type="http://schemas.openxmlformats.org/officeDocument/2006/relationships/hyperlink" Target="mailto:edu@foundation61.org.au" TargetMode="External"/><Relationship Id="rId94" Type="http://schemas.openxmlformats.org/officeDocument/2006/relationships/hyperlink" Target="mailto:andrew.james@im.org.au" TargetMode="External"/><Relationship Id="rId148" Type="http://schemas.openxmlformats.org/officeDocument/2006/relationships/hyperlink" Target="mailto:kvle@people.net.au" TargetMode="External"/><Relationship Id="rId169" Type="http://schemas.openxmlformats.org/officeDocument/2006/relationships/hyperlink" Target="mailto:finance@pnc.vic.edu.au" TargetMode="External"/><Relationship Id="rId4" Type="http://schemas.openxmlformats.org/officeDocument/2006/relationships/hyperlink" Target="mailto:renee@vrb.org.au" TargetMode="External"/><Relationship Id="rId180" Type="http://schemas.openxmlformats.org/officeDocument/2006/relationships/hyperlink" Target="mailto:manager@qbcc.org.au" TargetMode="External"/><Relationship Id="rId215" Type="http://schemas.openxmlformats.org/officeDocument/2006/relationships/hyperlink" Target="mailto:tatcom@tatcom.com.au" TargetMode="External"/><Relationship Id="rId236" Type="http://schemas.openxmlformats.org/officeDocument/2006/relationships/hyperlink" Target="mailto:karen@wnhlc.com.au" TargetMode="External"/><Relationship Id="rId257" Type="http://schemas.openxmlformats.org/officeDocument/2006/relationships/hyperlink" Target="mailto:merinda@zoesupport.com.au" TargetMode="External"/><Relationship Id="rId42" Type="http://schemas.openxmlformats.org/officeDocument/2006/relationships/hyperlink" Target="mailto:manager@cloverdalecommunitycentre.org.au" TargetMode="External"/><Relationship Id="rId84" Type="http://schemas.openxmlformats.org/officeDocument/2006/relationships/hyperlink" Target="mailto:greg.l@grampianscommunityhealth.org.au" TargetMode="External"/><Relationship Id="rId138" Type="http://schemas.openxmlformats.org/officeDocument/2006/relationships/hyperlink" Target="mailto:manager@mitchamcommunityhouse.org" TargetMode="External"/><Relationship Id="rId191" Type="http://schemas.openxmlformats.org/officeDocument/2006/relationships/hyperlink" Target="mailto:bhamill@rist.edu.au" TargetMode="External"/><Relationship Id="rId205" Type="http://schemas.openxmlformats.org/officeDocument/2006/relationships/hyperlink" Target="mailto:coordinator@springdale.org.au" TargetMode="External"/><Relationship Id="rId247" Type="http://schemas.openxmlformats.org/officeDocument/2006/relationships/hyperlink" Target="mailto:manager@winchhouse.org.au" TargetMode="External"/><Relationship Id="rId107" Type="http://schemas.openxmlformats.org/officeDocument/2006/relationships/hyperlink" Target="mailto:krnh@kinglakeranges.com.au" TargetMode="External"/><Relationship Id="rId11" Type="http://schemas.openxmlformats.org/officeDocument/2006/relationships/hyperlink" Target="mailto:arc@ausromwelfare.net.au" TargetMode="External"/><Relationship Id="rId53" Type="http://schemas.openxmlformats.org/officeDocument/2006/relationships/hyperlink" Target="mailto:manager@craigieburn.org.au" TargetMode="External"/><Relationship Id="rId149" Type="http://schemas.openxmlformats.org/officeDocument/2006/relationships/hyperlink" Target="mailto:sarah.lynch@nclc.vic.edu.au" TargetMode="External"/><Relationship Id="rId95" Type="http://schemas.openxmlformats.org/officeDocument/2006/relationships/hyperlink" Target="mailto:pvakakis@imvc.com.au" TargetMode="External"/><Relationship Id="rId160" Type="http://schemas.openxmlformats.org/officeDocument/2006/relationships/hyperlink" Target="mailto:manager@oae.vic.edu.au" TargetMode="External"/><Relationship Id="rId216" Type="http://schemas.openxmlformats.org/officeDocument/2006/relationships/hyperlink" Target="mailto:heather.mctaggart@basincommunityhouse.org"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W45"/>
  <sheetViews>
    <sheetView topLeftCell="A7" workbookViewId="0">
      <selection activeCell="B15" sqref="B15"/>
    </sheetView>
  </sheetViews>
  <sheetFormatPr defaultRowHeight="12.75" x14ac:dyDescent="0.2"/>
  <cols>
    <col min="1" max="1" width="2.28515625" style="251" customWidth="1"/>
    <col min="2" max="2" width="113.140625" style="252" customWidth="1"/>
    <col min="3" max="3" width="37.42578125" style="251" bestFit="1" customWidth="1"/>
    <col min="4" max="4" width="9.140625" style="251"/>
    <col min="5" max="5" width="9.140625" style="251" customWidth="1"/>
    <col min="6" max="16384" width="9.140625" style="251"/>
  </cols>
  <sheetData>
    <row r="2" spans="2:23" ht="18.75" x14ac:dyDescent="0.2">
      <c r="B2" s="414" t="s">
        <v>3862</v>
      </c>
    </row>
    <row r="3" spans="2:23" x14ac:dyDescent="0.2">
      <c r="B3" s="253" t="s">
        <v>1279</v>
      </c>
      <c r="C3" s="252"/>
      <c r="D3" s="252"/>
      <c r="E3" s="252"/>
      <c r="F3" s="252"/>
      <c r="G3" s="252"/>
      <c r="H3" s="252"/>
      <c r="I3" s="252"/>
      <c r="J3" s="252"/>
      <c r="K3" s="252"/>
      <c r="L3" s="252"/>
      <c r="M3" s="252"/>
      <c r="N3" s="252"/>
      <c r="O3" s="252"/>
      <c r="P3" s="252"/>
      <c r="Q3" s="252"/>
      <c r="R3" s="252"/>
      <c r="S3" s="252"/>
      <c r="T3" s="252"/>
      <c r="U3" s="252"/>
      <c r="V3" s="252"/>
      <c r="W3" s="252"/>
    </row>
    <row r="4" spans="2:23" ht="89.25" x14ac:dyDescent="0.2">
      <c r="B4" s="409" t="s">
        <v>3863</v>
      </c>
      <c r="C4" s="252"/>
      <c r="D4" s="252"/>
      <c r="E4" s="252"/>
      <c r="F4" s="252"/>
      <c r="G4" s="252"/>
      <c r="H4" s="252"/>
      <c r="I4" s="252"/>
      <c r="J4" s="252"/>
      <c r="K4" s="252"/>
      <c r="L4" s="252"/>
      <c r="M4" s="252"/>
      <c r="N4" s="252"/>
      <c r="O4" s="252"/>
      <c r="P4" s="252"/>
      <c r="Q4" s="252"/>
      <c r="R4" s="252"/>
      <c r="S4" s="252"/>
      <c r="T4" s="252"/>
      <c r="U4" s="252"/>
      <c r="V4" s="252"/>
      <c r="W4" s="252"/>
    </row>
    <row r="5" spans="2:23" ht="28.5" customHeight="1" x14ac:dyDescent="0.2">
      <c r="B5" s="405" t="s">
        <v>3824</v>
      </c>
    </row>
    <row r="6" spans="2:23" ht="28.5" customHeight="1" x14ac:dyDescent="0.2">
      <c r="B6" s="405" t="s">
        <v>3825</v>
      </c>
    </row>
    <row r="7" spans="2:23" ht="28.5" customHeight="1" x14ac:dyDescent="0.2">
      <c r="B7" s="405" t="s">
        <v>3826</v>
      </c>
    </row>
    <row r="8" spans="2:23" ht="28.5" customHeight="1" x14ac:dyDescent="0.2">
      <c r="B8" s="405" t="s">
        <v>3827</v>
      </c>
    </row>
    <row r="9" spans="2:23" ht="28.5" customHeight="1" x14ac:dyDescent="0.2">
      <c r="B9" s="405" t="s">
        <v>3828</v>
      </c>
    </row>
    <row r="10" spans="2:23" ht="28.5" customHeight="1" x14ac:dyDescent="0.2">
      <c r="B10" s="405" t="s">
        <v>3829</v>
      </c>
    </row>
    <row r="11" spans="2:23" ht="28.5" customHeight="1" x14ac:dyDescent="0.2">
      <c r="B11" s="405" t="s">
        <v>3830</v>
      </c>
    </row>
    <row r="12" spans="2:23" ht="28.5" customHeight="1" x14ac:dyDescent="0.2">
      <c r="B12" s="405" t="s">
        <v>3831</v>
      </c>
    </row>
    <row r="13" spans="2:23" s="403" customFormat="1" ht="28.5" customHeight="1" x14ac:dyDescent="0.2">
      <c r="B13" s="404" t="s">
        <v>3832</v>
      </c>
    </row>
    <row r="14" spans="2:23" s="403" customFormat="1" ht="28.5" customHeight="1" x14ac:dyDescent="0.2">
      <c r="B14" s="406" t="s">
        <v>3864</v>
      </c>
    </row>
    <row r="15" spans="2:23" ht="28.5" customHeight="1" x14ac:dyDescent="0.2">
      <c r="B15" s="406" t="s">
        <v>3870</v>
      </c>
    </row>
    <row r="16" spans="2:23" ht="28.5" customHeight="1" x14ac:dyDescent="0.2">
      <c r="B16" s="253" t="s">
        <v>3865</v>
      </c>
    </row>
    <row r="17" spans="2:3" ht="28.5" customHeight="1" x14ac:dyDescent="0.2">
      <c r="B17" s="500"/>
      <c r="C17" s="518"/>
    </row>
    <row r="18" spans="2:3" ht="28.5" customHeight="1" x14ac:dyDescent="0.2">
      <c r="B18" s="410" t="s">
        <v>1424</v>
      </c>
    </row>
    <row r="19" spans="2:3" ht="28.5" customHeight="1" x14ac:dyDescent="0.2">
      <c r="B19" s="404" t="s">
        <v>3868</v>
      </c>
      <c r="C19" s="411"/>
    </row>
    <row r="20" spans="2:3" ht="28.5" customHeight="1" x14ac:dyDescent="0.2">
      <c r="B20" s="404" t="s">
        <v>3867</v>
      </c>
      <c r="C20" s="411"/>
    </row>
    <row r="21" spans="2:3" ht="28.5" customHeight="1" x14ac:dyDescent="0.2">
      <c r="B21" s="519" t="s">
        <v>3869</v>
      </c>
      <c r="C21" s="411"/>
    </row>
    <row r="22" spans="2:3" ht="28.5" customHeight="1" x14ac:dyDescent="0.2">
      <c r="B22" s="406" t="s">
        <v>3833</v>
      </c>
      <c r="C22" s="411"/>
    </row>
    <row r="23" spans="2:3" ht="28.5" customHeight="1" x14ac:dyDescent="0.2">
      <c r="B23" s="406" t="s">
        <v>3834</v>
      </c>
      <c r="C23" s="411"/>
    </row>
    <row r="24" spans="2:3" ht="28.5" customHeight="1" x14ac:dyDescent="0.2">
      <c r="B24" s="406" t="s">
        <v>3835</v>
      </c>
      <c r="C24" s="412"/>
    </row>
    <row r="25" spans="2:3" ht="28.5" customHeight="1" x14ac:dyDescent="0.2">
      <c r="B25" s="406" t="s">
        <v>3836</v>
      </c>
      <c r="C25" s="413"/>
    </row>
    <row r="26" spans="2:3" ht="28.5" customHeight="1" x14ac:dyDescent="0.2">
      <c r="B26" s="404" t="s">
        <v>3837</v>
      </c>
      <c r="C26" s="413"/>
    </row>
    <row r="27" spans="2:3" ht="28.5" customHeight="1" x14ac:dyDescent="0.2">
      <c r="B27" s="404" t="s">
        <v>3838</v>
      </c>
    </row>
    <row r="28" spans="2:3" ht="28.5" customHeight="1" x14ac:dyDescent="0.2">
      <c r="B28" s="500" t="s">
        <v>3866</v>
      </c>
    </row>
    <row r="29" spans="2:3" ht="28.5" customHeight="1" x14ac:dyDescent="0.2"/>
    <row r="30" spans="2:3" ht="28.5" customHeight="1" x14ac:dyDescent="0.2"/>
    <row r="31" spans="2:3" ht="28.5" customHeight="1" x14ac:dyDescent="0.2"/>
    <row r="32" spans="2:3" ht="28.5" customHeight="1" x14ac:dyDescent="0.2"/>
    <row r="33" spans="3:7" ht="28.5" customHeight="1" x14ac:dyDescent="0.2"/>
    <row r="34" spans="3:7" ht="28.5" customHeight="1" x14ac:dyDescent="0.2"/>
    <row r="35" spans="3:7" ht="28.5" customHeight="1" x14ac:dyDescent="0.2"/>
    <row r="36" spans="3:7" ht="28.5" customHeight="1" x14ac:dyDescent="0.2"/>
    <row r="37" spans="3:7" ht="28.5" customHeight="1" x14ac:dyDescent="0.2"/>
    <row r="38" spans="3:7" ht="28.5" customHeight="1" x14ac:dyDescent="0.2">
      <c r="C38" s="303"/>
    </row>
    <row r="39" spans="3:7" ht="28.5" customHeight="1" x14ac:dyDescent="0.2">
      <c r="C39" s="303"/>
    </row>
    <row r="40" spans="3:7" ht="28.5" customHeight="1" x14ac:dyDescent="0.2">
      <c r="C40" s="303"/>
      <c r="G40" s="408"/>
    </row>
    <row r="41" spans="3:7" ht="28.5" customHeight="1" x14ac:dyDescent="0.2">
      <c r="C41" s="320"/>
      <c r="F41" s="408"/>
      <c r="G41" s="408"/>
    </row>
    <row r="42" spans="3:7" ht="28.5" customHeight="1" x14ac:dyDescent="0.2">
      <c r="C42" s="303"/>
      <c r="F42" s="408"/>
      <c r="G42" s="408"/>
    </row>
    <row r="43" spans="3:7" ht="28.5" customHeight="1" x14ac:dyDescent="0.2">
      <c r="E43" s="407"/>
      <c r="F43" s="408"/>
      <c r="G43" s="408"/>
    </row>
    <row r="44" spans="3:7" ht="28.5" customHeight="1" x14ac:dyDescent="0.2">
      <c r="D44" s="407"/>
      <c r="E44" s="407"/>
      <c r="F44" s="408"/>
      <c r="G44" s="408"/>
    </row>
    <row r="45" spans="3:7" ht="28.5" customHeight="1" x14ac:dyDescent="0.2"/>
  </sheetData>
  <protectedRanges>
    <protectedRange password="C923" sqref="C19:C26" name="Range7_1_1_1"/>
  </protectedRanges>
  <conditionalFormatting sqref="B2">
    <cfRule type="dataBar" priority="10">
      <dataBar>
        <cfvo type="min"/>
        <cfvo type="max"/>
        <color rgb="FFD6007B"/>
      </dataBar>
      <extLst>
        <ext xmlns:x14="http://schemas.microsoft.com/office/spreadsheetml/2009/9/main" uri="{B025F937-C7B1-47D3-B67F-A62EFF666E3E}">
          <x14:id>{804E2801-762F-4CB8-BF34-C8A5B8DED41C}</x14:id>
        </ext>
      </extLst>
    </cfRule>
  </conditionalFormatting>
  <pageMargins left="0.31496062992125984" right="0.31496062992125984" top="0.35433070866141736" bottom="0.35433070866141736" header="0.31496062992125984" footer="0.31496062992125984"/>
  <pageSetup paperSize="9"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4E2801-762F-4CB8-BF34-C8A5B8DED41C}">
            <x14:dataBar minLength="0" maxLength="100" border="1" negativeBarBorderColorSameAsPositive="0">
              <x14:cfvo type="autoMin"/>
              <x14:cfvo type="autoMax"/>
              <x14:borderColor rgb="FFD6007B"/>
              <x14:negativeFillColor rgb="FFFF0000"/>
              <x14:negativeBorderColor rgb="FFFF0000"/>
              <x14:axisColor rgb="FF000000"/>
            </x14:dataBar>
          </x14:cfRule>
          <xm:sqref>B2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5"/>
  <sheetViews>
    <sheetView showGridLines="0" zoomScale="70" zoomScaleNormal="70" workbookViewId="0">
      <selection activeCell="H19" sqref="H19"/>
    </sheetView>
  </sheetViews>
  <sheetFormatPr defaultColWidth="9.140625" defaultRowHeight="15" x14ac:dyDescent="0.2"/>
  <cols>
    <col min="1" max="1" width="18.140625" style="6" customWidth="1"/>
    <col min="2" max="2" width="27.5703125" style="6" customWidth="1"/>
    <col min="3" max="3" width="20.140625" style="6" customWidth="1"/>
    <col min="4" max="4" width="14" style="6" customWidth="1"/>
    <col min="5" max="5" width="37.5703125" style="6" customWidth="1"/>
    <col min="6" max="6" width="13.42578125" style="6" customWidth="1"/>
    <col min="7" max="7" width="14.28515625" style="6" customWidth="1"/>
    <col min="8" max="8" width="16.85546875" style="6" customWidth="1"/>
    <col min="9" max="9" width="17" style="6" customWidth="1"/>
    <col min="10" max="10" width="18.28515625" style="6" customWidth="1"/>
    <col min="11" max="11" width="13" style="6" customWidth="1"/>
    <col min="12" max="16384" width="9.140625" style="6"/>
  </cols>
  <sheetData>
    <row r="1" spans="1:11" ht="30" customHeight="1" x14ac:dyDescent="0.2">
      <c r="A1" s="16"/>
      <c r="B1" s="16" t="s">
        <v>0</v>
      </c>
      <c r="C1" s="524" t="s">
        <v>1185</v>
      </c>
      <c r="D1" s="525"/>
      <c r="E1" s="525"/>
      <c r="F1" s="525"/>
      <c r="G1" s="525"/>
      <c r="H1" s="525"/>
      <c r="I1" s="525"/>
      <c r="J1" s="523"/>
      <c r="K1" s="523"/>
    </row>
    <row r="2" spans="1:11" ht="38.25" customHeight="1" thickBot="1" x14ac:dyDescent="0.25">
      <c r="B2" s="17"/>
      <c r="C2" s="18"/>
      <c r="D2" s="18"/>
      <c r="E2" s="18"/>
      <c r="F2" s="19"/>
      <c r="G2" s="20" t="s">
        <v>1</v>
      </c>
      <c r="H2" s="21"/>
      <c r="I2" s="19"/>
      <c r="J2" s="4"/>
      <c r="K2" s="4"/>
    </row>
    <row r="3" spans="1:11" s="5" customFormat="1" ht="48" customHeight="1" thickTop="1" x14ac:dyDescent="0.2">
      <c r="A3" s="22" t="s">
        <v>149</v>
      </c>
      <c r="B3" s="23" t="e">
        <f>#REF!</f>
        <v>#REF!</v>
      </c>
      <c r="E3" s="24"/>
      <c r="F3" s="4"/>
      <c r="G3" s="25" t="s">
        <v>2</v>
      </c>
      <c r="H3" s="26" t="s">
        <v>170</v>
      </c>
      <c r="I3" s="27" t="s">
        <v>171</v>
      </c>
      <c r="J3" s="4"/>
      <c r="K3" s="4"/>
    </row>
    <row r="4" spans="1:11" ht="26.45" customHeight="1" x14ac:dyDescent="0.2">
      <c r="A4" s="22" t="s">
        <v>148</v>
      </c>
      <c r="B4" s="28" t="e">
        <f>#REF!</f>
        <v>#REF!</v>
      </c>
      <c r="C4" s="29"/>
      <c r="E4" s="29"/>
      <c r="F4" s="4"/>
      <c r="G4" s="30" t="s">
        <v>3</v>
      </c>
      <c r="H4" s="31" t="e">
        <f>#REF!</f>
        <v>#REF!</v>
      </c>
      <c r="I4" s="32" t="e">
        <f>H4/(H$7)</f>
        <v>#REF!</v>
      </c>
      <c r="J4" s="4"/>
      <c r="K4" s="4"/>
    </row>
    <row r="5" spans="1:11" ht="37.9" customHeight="1" x14ac:dyDescent="0.2">
      <c r="A5" s="33" t="s">
        <v>147</v>
      </c>
      <c r="B5" s="34" t="e">
        <f>#REF!</f>
        <v>#REF!</v>
      </c>
      <c r="C5" s="35"/>
      <c r="F5" s="4"/>
      <c r="G5" s="36" t="s">
        <v>4</v>
      </c>
      <c r="H5" s="37" t="e">
        <f>#REF!</f>
        <v>#REF!</v>
      </c>
      <c r="I5" s="32" t="e">
        <f>H5/(H$7)</f>
        <v>#REF!</v>
      </c>
      <c r="J5" s="4"/>
      <c r="K5" s="4"/>
    </row>
    <row r="6" spans="1:11" ht="26.25" customHeight="1" x14ac:dyDescent="0.2">
      <c r="A6" s="22" t="s">
        <v>7</v>
      </c>
      <c r="B6" s="38" t="e">
        <f>IF(AND(#REF! &gt; 0,#REF! &lt; 100000000000),#REF!, 0)</f>
        <v>#REF!</v>
      </c>
      <c r="C6" s="39"/>
      <c r="F6" s="4"/>
      <c r="G6" s="40" t="s">
        <v>6</v>
      </c>
      <c r="H6" s="37" t="e">
        <f>#REF!</f>
        <v>#REF!</v>
      </c>
      <c r="I6" s="32" t="e">
        <f>H6/(H$7)</f>
        <v>#REF!</v>
      </c>
      <c r="J6" s="4"/>
      <c r="K6" s="4"/>
    </row>
    <row r="7" spans="1:11" ht="26.45" customHeight="1" thickBot="1" x14ac:dyDescent="0.25">
      <c r="A7" s="22" t="s">
        <v>5</v>
      </c>
      <c r="B7" s="38" t="e">
        <f>IF(AND(#REF! &gt; 0,#REF! &lt; 1000000),#REF!, 0)</f>
        <v>#REF!</v>
      </c>
      <c r="C7" s="29"/>
      <c r="F7" s="4"/>
      <c r="G7" s="43" t="s">
        <v>8</v>
      </c>
      <c r="H7" s="44" t="e">
        <f>ROUND(SUM(H4:H6),0)</f>
        <v>#REF!</v>
      </c>
      <c r="I7" s="45" t="e">
        <f>SUM(I4:I6)</f>
        <v>#REF!</v>
      </c>
      <c r="J7" s="4"/>
      <c r="K7" s="4"/>
    </row>
    <row r="8" spans="1:11" ht="25.5" customHeight="1" thickTop="1" x14ac:dyDescent="0.2">
      <c r="A8" s="22" t="s">
        <v>142</v>
      </c>
      <c r="B8" s="41"/>
      <c r="C8" s="42"/>
      <c r="D8" s="42"/>
      <c r="F8" s="4"/>
      <c r="J8" s="4"/>
      <c r="K8" s="4"/>
    </row>
    <row r="9" spans="1:11" ht="24" customHeight="1" x14ac:dyDescent="0.2">
      <c r="A9" s="33" t="s">
        <v>150</v>
      </c>
      <c r="B9" s="46" t="e">
        <f>#REF!</f>
        <v>#REF!</v>
      </c>
      <c r="C9" s="1"/>
      <c r="D9" s="1"/>
      <c r="F9" s="4"/>
      <c r="G9" s="47"/>
      <c r="H9" s="4"/>
      <c r="I9" s="4"/>
      <c r="J9" s="4"/>
      <c r="K9" s="4"/>
    </row>
    <row r="10" spans="1:11" ht="27" customHeight="1" x14ac:dyDescent="0.2">
      <c r="A10" s="33" t="s">
        <v>151</v>
      </c>
      <c r="B10" s="48" t="e">
        <f>#REF!</f>
        <v>#REF!</v>
      </c>
      <c r="C10" s="4"/>
      <c r="D10" s="4"/>
      <c r="E10" s="4"/>
      <c r="F10" s="4"/>
      <c r="G10" s="4"/>
      <c r="H10" s="4"/>
      <c r="I10" s="49"/>
      <c r="J10" s="4"/>
      <c r="K10" s="4"/>
    </row>
    <row r="11" spans="1:11" ht="33.75" customHeight="1" x14ac:dyDescent="0.2">
      <c r="A11" s="33" t="s">
        <v>158</v>
      </c>
      <c r="B11" s="50" t="e">
        <f>#REF!</f>
        <v>#REF!</v>
      </c>
      <c r="C11" s="1"/>
      <c r="D11" s="1"/>
      <c r="E11" s="1"/>
      <c r="F11" s="4"/>
      <c r="G11" s="4"/>
      <c r="H11" s="4"/>
      <c r="I11" s="51"/>
      <c r="J11" s="52"/>
      <c r="K11" s="51"/>
    </row>
    <row r="12" spans="1:11" ht="27" customHeight="1" x14ac:dyDescent="0.2">
      <c r="A12" s="33" t="s">
        <v>152</v>
      </c>
      <c r="B12" s="48" t="e">
        <f>#REF!</f>
        <v>#REF!</v>
      </c>
      <c r="C12" s="39"/>
      <c r="D12" s="39"/>
      <c r="E12" s="53"/>
      <c r="F12" s="4"/>
      <c r="G12" s="4"/>
      <c r="H12" s="4"/>
      <c r="I12" s="51"/>
      <c r="J12" s="52"/>
      <c r="K12" s="51"/>
    </row>
    <row r="13" spans="1:11" s="56" customFormat="1" ht="26.25" customHeight="1" thickBot="1" x14ac:dyDescent="0.25">
      <c r="A13" s="54"/>
      <c r="B13" s="3"/>
      <c r="C13" s="3"/>
      <c r="D13" s="3"/>
      <c r="E13" s="55"/>
      <c r="F13" s="3"/>
      <c r="G13" s="3"/>
      <c r="H13" s="3"/>
      <c r="I13" s="3"/>
      <c r="J13" s="51"/>
      <c r="K13" s="51"/>
    </row>
    <row r="14" spans="1:11" s="5" customFormat="1" ht="27.75" customHeight="1" thickTop="1" x14ac:dyDescent="0.2">
      <c r="A14" s="16"/>
      <c r="B14" s="16" t="s">
        <v>9</v>
      </c>
      <c r="C14" s="57"/>
      <c r="D14" s="57"/>
      <c r="E14" s="57"/>
      <c r="F14" s="57"/>
      <c r="G14" s="57"/>
      <c r="H14" s="57"/>
      <c r="I14" s="57"/>
      <c r="J14" s="58" t="s">
        <v>145</v>
      </c>
      <c r="K14" s="58" t="s">
        <v>160</v>
      </c>
    </row>
    <row r="15" spans="1:11" ht="22.5" customHeight="1" thickBot="1" x14ac:dyDescent="0.25">
      <c r="A15" s="18"/>
      <c r="B15" s="18"/>
      <c r="C15" s="18"/>
      <c r="D15" s="18"/>
      <c r="E15" s="59"/>
      <c r="F15" s="21"/>
      <c r="G15" s="18"/>
      <c r="H15" s="21"/>
      <c r="I15" s="107" t="s">
        <v>1184</v>
      </c>
      <c r="J15" s="60" t="e">
        <f>SUM($J19:$J128)</f>
        <v>#REF!</v>
      </c>
      <c r="K15" s="61" t="e">
        <f>ROUNDUP((J15*8.2),0)</f>
        <v>#REF!</v>
      </c>
    </row>
    <row r="16" spans="1:11" s="5" customFormat="1" ht="12.75" customHeight="1" x14ac:dyDescent="0.2">
      <c r="A16" s="62"/>
      <c r="B16" s="8"/>
      <c r="C16" s="7" t="s">
        <v>146</v>
      </c>
      <c r="D16" s="29"/>
      <c r="E16" s="39"/>
      <c r="F16" s="39"/>
      <c r="G16" s="39"/>
      <c r="H16" s="21"/>
      <c r="I16" s="18"/>
      <c r="J16" s="63"/>
      <c r="K16" s="64"/>
    </row>
    <row r="17" spans="1:11" s="2" customFormat="1" ht="12.75" customHeight="1" x14ac:dyDescent="0.2">
      <c r="A17" s="65"/>
      <c r="B17" s="66" t="s">
        <v>153</v>
      </c>
      <c r="C17" s="66"/>
      <c r="D17" s="67"/>
      <c r="E17" s="68"/>
      <c r="F17" s="68"/>
      <c r="G17" s="68"/>
      <c r="H17" s="68"/>
      <c r="I17" s="18"/>
      <c r="J17" s="69"/>
      <c r="K17" s="64"/>
    </row>
    <row r="18" spans="1:11" s="5" customFormat="1" ht="70.5" customHeight="1" x14ac:dyDescent="0.2">
      <c r="A18" s="70" t="s">
        <v>162</v>
      </c>
      <c r="B18" s="70" t="s">
        <v>163</v>
      </c>
      <c r="C18" s="70" t="s">
        <v>10</v>
      </c>
      <c r="D18" s="71" t="s">
        <v>11</v>
      </c>
      <c r="E18" s="70" t="s">
        <v>12</v>
      </c>
      <c r="F18" s="70" t="s">
        <v>161</v>
      </c>
      <c r="G18" s="70" t="s">
        <v>164</v>
      </c>
      <c r="H18" s="70" t="s">
        <v>159</v>
      </c>
      <c r="I18" s="70" t="s">
        <v>154</v>
      </c>
      <c r="J18" s="72" t="s">
        <v>155</v>
      </c>
      <c r="K18" s="72" t="s">
        <v>156</v>
      </c>
    </row>
    <row r="19" spans="1:11" s="15" customFormat="1" ht="16.5" x14ac:dyDescent="0.2">
      <c r="A19" s="73">
        <v>1</v>
      </c>
      <c r="B19" s="11" t="s">
        <v>3</v>
      </c>
      <c r="C19" s="11">
        <v>1</v>
      </c>
      <c r="D19" s="12" t="s">
        <v>3</v>
      </c>
      <c r="E19" s="11" t="s">
        <v>3</v>
      </c>
      <c r="F19" s="11"/>
      <c r="G19" s="74">
        <v>3</v>
      </c>
      <c r="H19" s="13" t="e">
        <f>#REF!</f>
        <v>#REF!</v>
      </c>
      <c r="I19" s="14">
        <v>1</v>
      </c>
      <c r="J19" s="9" t="e">
        <f t="shared" ref="J19:J21" si="0">H19*I19</f>
        <v>#REF!</v>
      </c>
      <c r="K19" s="10" t="e">
        <f>J19*8.2</f>
        <v>#REF!</v>
      </c>
    </row>
    <row r="20" spans="1:11" s="15" customFormat="1" ht="49.5" x14ac:dyDescent="0.2">
      <c r="A20" s="73">
        <v>2</v>
      </c>
      <c r="B20" s="11" t="s">
        <v>4</v>
      </c>
      <c r="C20" s="11">
        <v>2</v>
      </c>
      <c r="D20" s="12" t="s">
        <v>4</v>
      </c>
      <c r="E20" s="11" t="s">
        <v>4</v>
      </c>
      <c r="F20" s="11"/>
      <c r="G20" s="74">
        <v>3</v>
      </c>
      <c r="H20" s="13" t="e">
        <f>#REF!</f>
        <v>#REF!</v>
      </c>
      <c r="I20" s="14">
        <v>1</v>
      </c>
      <c r="J20" s="9" t="e">
        <f t="shared" si="0"/>
        <v>#REF!</v>
      </c>
      <c r="K20" s="10" t="e">
        <f t="shared" ref="K20:K22" si="1">J20*8.2</f>
        <v>#REF!</v>
      </c>
    </row>
    <row r="21" spans="1:11" s="15" customFormat="1" ht="33" x14ac:dyDescent="0.2">
      <c r="A21" s="73">
        <v>3</v>
      </c>
      <c r="B21" s="11" t="s">
        <v>6</v>
      </c>
      <c r="C21" s="11">
        <v>3</v>
      </c>
      <c r="D21" s="12" t="s">
        <v>6</v>
      </c>
      <c r="E21" s="11" t="s">
        <v>6</v>
      </c>
      <c r="F21" s="11"/>
      <c r="G21" s="74">
        <v>3</v>
      </c>
      <c r="H21" s="13" t="e">
        <f>#REF!</f>
        <v>#REF!</v>
      </c>
      <c r="I21" s="14">
        <v>1</v>
      </c>
      <c r="J21" s="9" t="e">
        <f t="shared" si="0"/>
        <v>#REF!</v>
      </c>
      <c r="K21" s="10" t="e">
        <f t="shared" si="1"/>
        <v>#REF!</v>
      </c>
    </row>
    <row r="22" spans="1:11" s="15" customFormat="1" ht="33" x14ac:dyDescent="0.2">
      <c r="A22" s="73"/>
      <c r="B22" s="11" t="s">
        <v>157</v>
      </c>
      <c r="C22" s="11">
        <v>4</v>
      </c>
      <c r="D22" s="12" t="s">
        <v>157</v>
      </c>
      <c r="E22" s="11" t="s">
        <v>157</v>
      </c>
      <c r="F22" s="11"/>
      <c r="G22" s="74">
        <v>3</v>
      </c>
      <c r="H22" s="13"/>
      <c r="I22" s="14">
        <v>1</v>
      </c>
      <c r="J22" s="9">
        <f t="shared" ref="J22" si="2">H22*I22</f>
        <v>0</v>
      </c>
      <c r="K22" s="10">
        <f t="shared" si="1"/>
        <v>0</v>
      </c>
    </row>
    <row r="25" spans="1:11" ht="18.75" x14ac:dyDescent="0.2">
      <c r="A25" s="75" t="s">
        <v>169</v>
      </c>
    </row>
  </sheetData>
  <sheetProtection formatRows="0" selectLockedCells="1"/>
  <protectedRanges>
    <protectedRange password="C923" sqref="G3:I7" name="Range7"/>
    <protectedRange password="DC52" sqref="B9:B12 B19:B22 E19:E22 B4:B7 H19:I22" name="Range3"/>
    <protectedRange sqref="E19:F22 B19:C22 J15:K15 H19:I22" name="Range1"/>
    <protectedRange password="C923" sqref="J15:K15" name="Range6"/>
    <protectedRange password="DC52" sqref="A19:A22" name="Range3_1"/>
    <protectedRange password="C923" sqref="D19:D22" name="Range4_1"/>
    <protectedRange password="C923" sqref="K19:K22" name="Range5_1"/>
    <protectedRange password="C923" sqref="J19:J22" name="Range5_1_1"/>
    <protectedRange sqref="J19:J22" name="Range1_1_1"/>
  </protectedRanges>
  <dataConsolidate/>
  <mergeCells count="2">
    <mergeCell ref="J1:K1"/>
    <mergeCell ref="C1:I1"/>
  </mergeCells>
  <dataValidations count="3">
    <dataValidation type="list" allowBlank="1" showInputMessage="1" showErrorMessage="1" sqref="F19:F22" xr:uid="{00000000-0002-0000-0100-000000000000}">
      <formula1>#REF!</formula1>
    </dataValidation>
    <dataValidation type="whole" operator="greaterThanOrEqual" allowBlank="1" showInputMessage="1" showErrorMessage="1" sqref="I19:I22" xr:uid="{00000000-0002-0000-0100-000001000000}">
      <formula1>1</formula1>
    </dataValidation>
    <dataValidation type="list" showInputMessage="1" showErrorMessage="1" sqref="C8" xr:uid="{00000000-0002-0000-0100-000002000000}">
      <formula1>#REF!</formula1>
    </dataValidation>
  </dataValidations>
  <pageMargins left="0.47244094488188981" right="0.27559055118110237" top="0.43307086614173229" bottom="0.51181102362204722" header="0.31496062992125984" footer="0.51181102362204722"/>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C357"/>
  <sheetViews>
    <sheetView topLeftCell="H1" workbookViewId="0">
      <pane ySplit="1" topLeftCell="A2" activePane="bottomLeft" state="frozen"/>
      <selection pane="bottomLeft" activeCell="L10" sqref="L9:L10"/>
    </sheetView>
  </sheetViews>
  <sheetFormatPr defaultRowHeight="15" x14ac:dyDescent="0.2"/>
  <cols>
    <col min="1" max="1" width="10.7109375" style="98" bestFit="1" customWidth="1"/>
    <col min="2" max="2" width="10.7109375" style="98" customWidth="1"/>
    <col min="3" max="3" width="7" style="98" bestFit="1" customWidth="1"/>
    <col min="4" max="4" width="24" style="98" customWidth="1"/>
    <col min="5" max="5" width="26.85546875" style="91" bestFit="1" customWidth="1"/>
    <col min="6" max="6" width="2.28515625" style="91" bestFit="1" customWidth="1"/>
    <col min="7" max="7" width="59" style="91" bestFit="1" customWidth="1"/>
    <col min="8" max="8" width="9.140625" style="91"/>
    <col min="9" max="9" width="13.85546875" style="91" bestFit="1" customWidth="1"/>
    <col min="10" max="10" width="9.140625" style="91"/>
    <col min="11" max="11" width="7" style="91" bestFit="1" customWidth="1"/>
    <col min="12" max="12" width="10.140625" style="91" bestFit="1" customWidth="1"/>
    <col min="13" max="13" width="9.140625" style="91"/>
    <col min="14" max="14" width="34.42578125" style="91" bestFit="1" customWidth="1"/>
    <col min="15" max="15" width="9.140625" style="91"/>
    <col min="16" max="16" width="45" style="91" bestFit="1" customWidth="1"/>
    <col min="17" max="17" width="27.42578125" style="91" bestFit="1" customWidth="1"/>
    <col min="18" max="18" width="9.140625" style="91"/>
    <col min="19" max="19" width="71.85546875" style="241" bestFit="1" customWidth="1"/>
    <col min="20" max="20" width="31.140625" style="241" customWidth="1"/>
    <col min="21" max="21" width="9.140625" style="241"/>
    <col min="22" max="22" width="34" style="241" bestFit="1" customWidth="1"/>
    <col min="23" max="29" width="9.140625" style="241"/>
    <col min="30" max="16384" width="9.140625" style="91"/>
  </cols>
  <sheetData>
    <row r="1" spans="1:29" s="86" customFormat="1" ht="16.5" thickBot="1" x14ac:dyDescent="0.25">
      <c r="A1" s="84" t="s">
        <v>1179</v>
      </c>
      <c r="B1" s="84" t="s">
        <v>1183</v>
      </c>
      <c r="C1" s="84" t="s">
        <v>172</v>
      </c>
      <c r="D1" s="84" t="s">
        <v>173</v>
      </c>
      <c r="E1" s="84" t="s">
        <v>174</v>
      </c>
      <c r="F1" s="85"/>
      <c r="G1" s="84" t="s">
        <v>175</v>
      </c>
      <c r="I1" s="87" t="s">
        <v>1182</v>
      </c>
      <c r="K1" s="76"/>
      <c r="L1" s="76" t="s">
        <v>16</v>
      </c>
      <c r="N1" s="244" t="s">
        <v>1180</v>
      </c>
      <c r="P1" s="88" t="s">
        <v>1181</v>
      </c>
      <c r="S1" s="240"/>
      <c r="T1" s="240"/>
      <c r="U1" s="240"/>
      <c r="V1" s="304" t="s">
        <v>1414</v>
      </c>
      <c r="W1" s="240"/>
      <c r="X1" s="240"/>
      <c r="Y1" s="240"/>
      <c r="Z1" s="240"/>
      <c r="AA1" s="240"/>
      <c r="AB1" s="240"/>
      <c r="AC1" s="240"/>
    </row>
    <row r="2" spans="1:29" ht="21.75" thickBot="1" x14ac:dyDescent="0.25">
      <c r="A2" s="89" t="s">
        <v>884</v>
      </c>
      <c r="B2" s="89">
        <v>1</v>
      </c>
      <c r="C2" s="89">
        <v>120101</v>
      </c>
      <c r="D2" s="89" t="s">
        <v>176</v>
      </c>
      <c r="E2" s="108" t="s">
        <v>4</v>
      </c>
      <c r="F2" s="90" t="s">
        <v>127</v>
      </c>
      <c r="G2" s="81" t="s">
        <v>128</v>
      </c>
      <c r="I2" s="92" t="s">
        <v>143</v>
      </c>
      <c r="J2" s="78"/>
      <c r="K2" s="76" t="s">
        <v>18</v>
      </c>
      <c r="L2" s="82">
        <v>6.23</v>
      </c>
      <c r="M2" s="78"/>
      <c r="N2" s="245" t="s">
        <v>166</v>
      </c>
      <c r="O2" s="78"/>
      <c r="P2" s="77" t="s">
        <v>14</v>
      </c>
      <c r="Q2" s="153" t="s">
        <v>1280</v>
      </c>
      <c r="S2" s="239" t="s">
        <v>1396</v>
      </c>
      <c r="T2" s="246" t="s">
        <v>1401</v>
      </c>
      <c r="V2" s="303" t="s">
        <v>1415</v>
      </c>
    </row>
    <row r="3" spans="1:29" ht="21.75" thickBot="1" x14ac:dyDescent="0.25">
      <c r="A3" s="89" t="s">
        <v>884</v>
      </c>
      <c r="B3" s="89">
        <v>1</v>
      </c>
      <c r="C3" s="89">
        <v>120103</v>
      </c>
      <c r="D3" s="89" t="s">
        <v>177</v>
      </c>
      <c r="E3" s="108" t="s">
        <v>4</v>
      </c>
      <c r="F3" s="90" t="s">
        <v>127</v>
      </c>
      <c r="G3" s="83" t="s">
        <v>129</v>
      </c>
      <c r="I3" s="92" t="s">
        <v>144</v>
      </c>
      <c r="J3" s="78"/>
      <c r="K3" s="76" t="s">
        <v>20</v>
      </c>
      <c r="L3" s="82">
        <v>7.99</v>
      </c>
      <c r="M3" s="78"/>
      <c r="N3" s="245" t="s">
        <v>167</v>
      </c>
      <c r="O3" s="79"/>
      <c r="P3" s="77" t="s">
        <v>15</v>
      </c>
      <c r="Q3" s="154" t="s">
        <v>1281</v>
      </c>
      <c r="S3" s="239" t="s">
        <v>1397</v>
      </c>
      <c r="T3" s="247" t="s">
        <v>1400</v>
      </c>
      <c r="V3" s="303" t="s">
        <v>1416</v>
      </c>
    </row>
    <row r="4" spans="1:29" ht="21.75" thickBot="1" x14ac:dyDescent="0.25">
      <c r="A4" s="89" t="s">
        <v>884</v>
      </c>
      <c r="B4" s="89">
        <v>1</v>
      </c>
      <c r="C4" s="89">
        <v>120105</v>
      </c>
      <c r="D4" s="89" t="s">
        <v>178</v>
      </c>
      <c r="E4" s="108" t="s">
        <v>4</v>
      </c>
      <c r="F4" s="90" t="s">
        <v>127</v>
      </c>
      <c r="G4" s="83" t="s">
        <v>130</v>
      </c>
      <c r="I4" s="93"/>
      <c r="J4" s="78"/>
      <c r="K4" s="76" t="s">
        <v>22</v>
      </c>
      <c r="L4" s="76">
        <v>0.9</v>
      </c>
      <c r="M4" s="78"/>
      <c r="N4" s="245" t="s">
        <v>168</v>
      </c>
      <c r="O4" s="79"/>
      <c r="P4" s="77" t="s">
        <v>17</v>
      </c>
      <c r="Q4" s="154" t="s">
        <v>1282</v>
      </c>
      <c r="S4" s="239" t="s">
        <v>1398</v>
      </c>
      <c r="T4" s="246" t="s">
        <v>1404</v>
      </c>
      <c r="V4" s="303" t="s">
        <v>1417</v>
      </c>
    </row>
    <row r="5" spans="1:29" ht="30.75" thickBot="1" x14ac:dyDescent="0.25">
      <c r="A5" s="89" t="s">
        <v>885</v>
      </c>
      <c r="B5" s="89">
        <v>1</v>
      </c>
      <c r="C5" s="89">
        <v>120199</v>
      </c>
      <c r="D5" s="89" t="s">
        <v>179</v>
      </c>
      <c r="E5" s="108" t="s">
        <v>4</v>
      </c>
      <c r="F5" s="90" t="s">
        <v>127</v>
      </c>
      <c r="G5" s="83" t="s">
        <v>131</v>
      </c>
      <c r="I5" s="93"/>
      <c r="J5" s="78"/>
      <c r="K5" s="78"/>
      <c r="L5" s="78"/>
      <c r="M5" s="78"/>
      <c r="N5" s="245" t="s">
        <v>165</v>
      </c>
      <c r="O5" s="79"/>
      <c r="P5" s="77" t="s">
        <v>19</v>
      </c>
      <c r="Q5" s="154" t="s">
        <v>1283</v>
      </c>
      <c r="S5" s="239" t="s">
        <v>1399</v>
      </c>
      <c r="T5" s="248" t="s">
        <v>157</v>
      </c>
      <c r="V5" s="320" t="s">
        <v>1419</v>
      </c>
    </row>
    <row r="6" spans="1:29" ht="19.5" thickBot="1" x14ac:dyDescent="0.25">
      <c r="A6" s="89" t="s">
        <v>886</v>
      </c>
      <c r="B6" s="89">
        <v>1</v>
      </c>
      <c r="C6" s="89">
        <v>120301</v>
      </c>
      <c r="D6" s="89" t="s">
        <v>180</v>
      </c>
      <c r="E6" s="90" t="s">
        <v>6</v>
      </c>
      <c r="F6" s="90" t="s">
        <v>132</v>
      </c>
      <c r="G6" s="83" t="s">
        <v>133</v>
      </c>
      <c r="J6" s="78"/>
      <c r="K6" s="78"/>
      <c r="L6" s="78"/>
      <c r="M6" s="78"/>
      <c r="N6" s="415"/>
      <c r="O6" s="79"/>
      <c r="P6" s="77" t="s">
        <v>21</v>
      </c>
      <c r="Q6" s="154" t="s">
        <v>1284</v>
      </c>
      <c r="T6" s="249" t="s">
        <v>3</v>
      </c>
      <c r="V6" s="303" t="s">
        <v>1418</v>
      </c>
    </row>
    <row r="7" spans="1:29" ht="19.5" thickBot="1" x14ac:dyDescent="0.25">
      <c r="A7" s="89" t="s">
        <v>886</v>
      </c>
      <c r="B7" s="89">
        <v>1</v>
      </c>
      <c r="C7" s="89">
        <v>120303</v>
      </c>
      <c r="D7" s="89" t="s">
        <v>181</v>
      </c>
      <c r="E7" s="90" t="s">
        <v>6</v>
      </c>
      <c r="F7" s="90" t="s">
        <v>132</v>
      </c>
      <c r="G7" s="83" t="s">
        <v>134</v>
      </c>
      <c r="J7" s="78"/>
      <c r="K7" s="78"/>
      <c r="L7" s="78"/>
      <c r="M7" s="78"/>
      <c r="P7" s="77" t="s">
        <v>23</v>
      </c>
      <c r="Q7" s="154" t="s">
        <v>1285</v>
      </c>
      <c r="S7" s="242"/>
      <c r="T7" s="250" t="s">
        <v>6</v>
      </c>
    </row>
    <row r="8" spans="1:29" ht="19.5" thickBot="1" x14ac:dyDescent="0.25">
      <c r="A8" s="89" t="s">
        <v>886</v>
      </c>
      <c r="B8" s="89">
        <v>1</v>
      </c>
      <c r="C8" s="89">
        <v>120305</v>
      </c>
      <c r="D8" s="89" t="s">
        <v>182</v>
      </c>
      <c r="E8" s="90" t="s">
        <v>6</v>
      </c>
      <c r="F8" s="90" t="s">
        <v>132</v>
      </c>
      <c r="G8" s="83" t="s">
        <v>135</v>
      </c>
      <c r="J8" s="78"/>
      <c r="K8" s="78"/>
      <c r="L8" s="78"/>
      <c r="M8" s="78"/>
      <c r="P8" s="77" t="s">
        <v>24</v>
      </c>
      <c r="Q8" s="154" t="s">
        <v>1286</v>
      </c>
      <c r="S8" s="239"/>
    </row>
    <row r="9" spans="1:29" ht="19.5" thickBot="1" x14ac:dyDescent="0.25">
      <c r="A9" s="89" t="s">
        <v>887</v>
      </c>
      <c r="B9" s="89">
        <v>1</v>
      </c>
      <c r="C9" s="89">
        <v>120399</v>
      </c>
      <c r="D9" s="89" t="s">
        <v>183</v>
      </c>
      <c r="E9" s="90" t="s">
        <v>6</v>
      </c>
      <c r="F9" s="90" t="s">
        <v>132</v>
      </c>
      <c r="G9" s="83" t="s">
        <v>136</v>
      </c>
      <c r="J9" s="78"/>
      <c r="K9" s="78"/>
      <c r="L9" s="78"/>
      <c r="M9" s="78"/>
      <c r="P9" s="77" t="s">
        <v>25</v>
      </c>
      <c r="Q9" s="154" t="s">
        <v>1287</v>
      </c>
    </row>
    <row r="10" spans="1:29" ht="21.75" thickBot="1" x14ac:dyDescent="0.25">
      <c r="A10" s="89" t="s">
        <v>888</v>
      </c>
      <c r="B10" s="89">
        <v>1</v>
      </c>
      <c r="C10" s="89">
        <v>120501</v>
      </c>
      <c r="D10" s="89" t="s">
        <v>184</v>
      </c>
      <c r="E10" s="90" t="s">
        <v>6</v>
      </c>
      <c r="F10" s="90" t="s">
        <v>132</v>
      </c>
      <c r="G10" s="83" t="s">
        <v>137</v>
      </c>
      <c r="I10" s="94"/>
      <c r="J10" s="78"/>
      <c r="K10" s="78"/>
      <c r="L10" s="78"/>
      <c r="M10" s="78"/>
      <c r="P10" s="80" t="s">
        <v>26</v>
      </c>
      <c r="Q10" s="154" t="s">
        <v>1288</v>
      </c>
      <c r="S10" s="242"/>
    </row>
    <row r="11" spans="1:29" ht="19.5" thickBot="1" x14ac:dyDescent="0.25">
      <c r="A11" s="89" t="s">
        <v>888</v>
      </c>
      <c r="B11" s="89">
        <v>1</v>
      </c>
      <c r="C11" s="89">
        <v>120503</v>
      </c>
      <c r="D11" s="89" t="s">
        <v>185</v>
      </c>
      <c r="E11" s="90" t="s">
        <v>6</v>
      </c>
      <c r="F11" s="90" t="s">
        <v>132</v>
      </c>
      <c r="G11" s="83" t="s">
        <v>138</v>
      </c>
      <c r="P11" s="80" t="s">
        <v>27</v>
      </c>
      <c r="Q11" s="154" t="s">
        <v>1289</v>
      </c>
      <c r="S11" s="239"/>
    </row>
    <row r="12" spans="1:29" ht="19.5" thickBot="1" x14ac:dyDescent="0.25">
      <c r="A12" s="89" t="s">
        <v>888</v>
      </c>
      <c r="B12" s="89">
        <v>1</v>
      </c>
      <c r="C12" s="89">
        <v>120505</v>
      </c>
      <c r="D12" s="89" t="s">
        <v>186</v>
      </c>
      <c r="E12" s="90" t="s">
        <v>6</v>
      </c>
      <c r="F12" s="90" t="s">
        <v>132</v>
      </c>
      <c r="G12" s="83" t="s">
        <v>139</v>
      </c>
      <c r="P12" s="77" t="s">
        <v>28</v>
      </c>
      <c r="Q12" s="154" t="s">
        <v>1290</v>
      </c>
      <c r="S12" s="239"/>
    </row>
    <row r="13" spans="1:29" ht="19.5" thickBot="1" x14ac:dyDescent="0.25">
      <c r="A13" s="89" t="s">
        <v>889</v>
      </c>
      <c r="B13" s="89">
        <v>1</v>
      </c>
      <c r="C13" s="89">
        <v>120599</v>
      </c>
      <c r="D13" s="89" t="s">
        <v>187</v>
      </c>
      <c r="E13" s="90" t="s">
        <v>6</v>
      </c>
      <c r="F13" s="90" t="s">
        <v>132</v>
      </c>
      <c r="G13" s="83" t="s">
        <v>140</v>
      </c>
      <c r="P13" s="77" t="s">
        <v>29</v>
      </c>
      <c r="Q13" s="154" t="s">
        <v>1291</v>
      </c>
    </row>
    <row r="14" spans="1:29" ht="19.5" thickBot="1" x14ac:dyDescent="0.25">
      <c r="A14" s="89" t="s">
        <v>890</v>
      </c>
      <c r="B14" s="89">
        <v>1</v>
      </c>
      <c r="C14" s="89">
        <v>129999</v>
      </c>
      <c r="D14" s="89" t="s">
        <v>188</v>
      </c>
      <c r="E14" s="90" t="s">
        <v>6</v>
      </c>
      <c r="F14" s="90" t="s">
        <v>132</v>
      </c>
      <c r="G14" s="83" t="s">
        <v>141</v>
      </c>
      <c r="P14" s="77" t="s">
        <v>30</v>
      </c>
      <c r="Q14" s="154" t="s">
        <v>1292</v>
      </c>
      <c r="S14" s="242"/>
    </row>
    <row r="15" spans="1:29" ht="19.5" thickBot="1" x14ac:dyDescent="0.25">
      <c r="A15" s="89" t="s">
        <v>846</v>
      </c>
      <c r="B15" s="89">
        <v>2</v>
      </c>
      <c r="C15" s="89">
        <v>100101</v>
      </c>
      <c r="D15" s="89" t="s">
        <v>810</v>
      </c>
      <c r="E15" s="90" t="s">
        <v>3</v>
      </c>
      <c r="F15" s="90" t="s">
        <v>13</v>
      </c>
      <c r="G15" s="81" t="s">
        <v>97</v>
      </c>
      <c r="P15" s="80" t="s">
        <v>31</v>
      </c>
      <c r="Q15" s="154" t="s">
        <v>1293</v>
      </c>
      <c r="S15" s="239"/>
    </row>
    <row r="16" spans="1:29" ht="19.5" thickBot="1" x14ac:dyDescent="0.25">
      <c r="A16" s="89" t="s">
        <v>846</v>
      </c>
      <c r="B16" s="89">
        <v>2</v>
      </c>
      <c r="C16" s="89">
        <v>100103</v>
      </c>
      <c r="D16" s="89" t="s">
        <v>811</v>
      </c>
      <c r="E16" s="90" t="s">
        <v>3</v>
      </c>
      <c r="F16" s="90" t="s">
        <v>13</v>
      </c>
      <c r="G16" s="83" t="s">
        <v>98</v>
      </c>
      <c r="P16" s="80" t="s">
        <v>32</v>
      </c>
      <c r="Q16" s="154" t="s">
        <v>1294</v>
      </c>
    </row>
    <row r="17" spans="1:29" ht="19.5" thickBot="1" x14ac:dyDescent="0.25">
      <c r="A17" s="89" t="s">
        <v>846</v>
      </c>
      <c r="B17" s="89">
        <v>2</v>
      </c>
      <c r="C17" s="89">
        <v>100105</v>
      </c>
      <c r="D17" s="89" t="s">
        <v>812</v>
      </c>
      <c r="E17" s="90" t="s">
        <v>3</v>
      </c>
      <c r="F17" s="90" t="s">
        <v>13</v>
      </c>
      <c r="G17" s="83" t="s">
        <v>99</v>
      </c>
      <c r="P17" s="80" t="s">
        <v>33</v>
      </c>
      <c r="Q17" s="154" t="s">
        <v>1295</v>
      </c>
    </row>
    <row r="18" spans="1:29" ht="19.5" thickBot="1" x14ac:dyDescent="0.25">
      <c r="A18" s="89" t="s">
        <v>847</v>
      </c>
      <c r="B18" s="89">
        <v>2</v>
      </c>
      <c r="C18" s="89">
        <v>100199</v>
      </c>
      <c r="D18" s="89" t="s">
        <v>813</v>
      </c>
      <c r="E18" s="90" t="s">
        <v>3</v>
      </c>
      <c r="F18" s="90" t="s">
        <v>13</v>
      </c>
      <c r="G18" s="83" t="s">
        <v>100</v>
      </c>
      <c r="P18" s="80" t="s">
        <v>34</v>
      </c>
      <c r="Q18" s="154" t="s">
        <v>1296</v>
      </c>
    </row>
    <row r="19" spans="1:29" s="95" customFormat="1" ht="19.5" thickBot="1" x14ac:dyDescent="0.25">
      <c r="A19" s="89" t="s">
        <v>848</v>
      </c>
      <c r="B19" s="89">
        <v>2</v>
      </c>
      <c r="C19" s="89">
        <v>100301</v>
      </c>
      <c r="D19" s="89" t="s">
        <v>814</v>
      </c>
      <c r="E19" s="90" t="s">
        <v>3</v>
      </c>
      <c r="F19" s="90" t="s">
        <v>13</v>
      </c>
      <c r="G19" s="83" t="s">
        <v>101</v>
      </c>
      <c r="P19" s="80" t="s">
        <v>35</v>
      </c>
      <c r="Q19" s="154" t="s">
        <v>1297</v>
      </c>
      <c r="S19" s="243"/>
      <c r="T19" s="243"/>
      <c r="U19" s="243"/>
      <c r="V19" s="243"/>
      <c r="W19" s="243"/>
      <c r="X19" s="243"/>
      <c r="Y19" s="243"/>
      <c r="Z19" s="243"/>
      <c r="AA19" s="243"/>
      <c r="AB19" s="243"/>
      <c r="AC19" s="243"/>
    </row>
    <row r="20" spans="1:29" s="95" customFormat="1" ht="19.5" thickBot="1" x14ac:dyDescent="0.25">
      <c r="A20" s="89" t="s">
        <v>848</v>
      </c>
      <c r="B20" s="89">
        <v>2</v>
      </c>
      <c r="C20" s="89">
        <v>100303</v>
      </c>
      <c r="D20" s="89" t="s">
        <v>815</v>
      </c>
      <c r="E20" s="90" t="s">
        <v>3</v>
      </c>
      <c r="F20" s="90" t="s">
        <v>13</v>
      </c>
      <c r="G20" s="83" t="s">
        <v>102</v>
      </c>
      <c r="P20" s="77" t="s">
        <v>36</v>
      </c>
      <c r="Q20" s="154" t="s">
        <v>1298</v>
      </c>
      <c r="S20" s="243"/>
      <c r="T20" s="243"/>
      <c r="U20" s="243"/>
      <c r="V20" s="243"/>
      <c r="W20" s="243"/>
      <c r="X20" s="243"/>
      <c r="Y20" s="243"/>
      <c r="Z20" s="243"/>
      <c r="AA20" s="243"/>
      <c r="AB20" s="243"/>
      <c r="AC20" s="243"/>
    </row>
    <row r="21" spans="1:29" ht="19.5" thickBot="1" x14ac:dyDescent="0.25">
      <c r="A21" s="89" t="s">
        <v>848</v>
      </c>
      <c r="B21" s="89">
        <v>2</v>
      </c>
      <c r="C21" s="89">
        <v>100305</v>
      </c>
      <c r="D21" s="89" t="s">
        <v>816</v>
      </c>
      <c r="E21" s="90" t="s">
        <v>3</v>
      </c>
      <c r="F21" s="90" t="s">
        <v>13</v>
      </c>
      <c r="G21" s="83" t="s">
        <v>103</v>
      </c>
      <c r="P21" s="77" t="s">
        <v>37</v>
      </c>
      <c r="Q21" s="154" t="s">
        <v>1299</v>
      </c>
    </row>
    <row r="22" spans="1:29" ht="19.5" thickBot="1" x14ac:dyDescent="0.25">
      <c r="A22" s="89" t="s">
        <v>848</v>
      </c>
      <c r="B22" s="89">
        <v>2</v>
      </c>
      <c r="C22" s="89">
        <v>100307</v>
      </c>
      <c r="D22" s="89" t="s">
        <v>817</v>
      </c>
      <c r="E22" s="90" t="s">
        <v>3</v>
      </c>
      <c r="F22" s="90" t="s">
        <v>13</v>
      </c>
      <c r="G22" s="83" t="s">
        <v>104</v>
      </c>
      <c r="P22" s="77" t="s">
        <v>38</v>
      </c>
      <c r="Q22" s="154" t="s">
        <v>1300</v>
      </c>
    </row>
    <row r="23" spans="1:29" ht="19.5" thickBot="1" x14ac:dyDescent="0.25">
      <c r="A23" s="89" t="s">
        <v>848</v>
      </c>
      <c r="B23" s="89">
        <v>2</v>
      </c>
      <c r="C23" s="89">
        <v>100309</v>
      </c>
      <c r="D23" s="89" t="s">
        <v>818</v>
      </c>
      <c r="E23" s="90" t="s">
        <v>3</v>
      </c>
      <c r="F23" s="90" t="s">
        <v>13</v>
      </c>
      <c r="G23" s="83" t="s">
        <v>105</v>
      </c>
      <c r="P23" s="77" t="s">
        <v>39</v>
      </c>
      <c r="Q23" s="154" t="s">
        <v>1301</v>
      </c>
    </row>
    <row r="24" spans="1:29" ht="19.5" thickBot="1" x14ac:dyDescent="0.25">
      <c r="A24" s="89" t="s">
        <v>849</v>
      </c>
      <c r="B24" s="89">
        <v>2</v>
      </c>
      <c r="C24" s="89">
        <v>100399</v>
      </c>
      <c r="D24" s="89" t="s">
        <v>819</v>
      </c>
      <c r="E24" s="90" t="s">
        <v>3</v>
      </c>
      <c r="F24" s="90" t="s">
        <v>13</v>
      </c>
      <c r="G24" s="83" t="s">
        <v>106</v>
      </c>
      <c r="P24" s="77" t="s">
        <v>40</v>
      </c>
      <c r="Q24" s="154" t="s">
        <v>1302</v>
      </c>
    </row>
    <row r="25" spans="1:29" ht="19.5" thickBot="1" x14ac:dyDescent="0.25">
      <c r="A25" s="89" t="s">
        <v>850</v>
      </c>
      <c r="B25" s="89">
        <v>2</v>
      </c>
      <c r="C25" s="89">
        <v>100501</v>
      </c>
      <c r="D25" s="89" t="s">
        <v>820</v>
      </c>
      <c r="E25" s="90" t="s">
        <v>3</v>
      </c>
      <c r="F25" s="90" t="s">
        <v>13</v>
      </c>
      <c r="G25" s="83" t="s">
        <v>107</v>
      </c>
      <c r="P25" s="77" t="s">
        <v>41</v>
      </c>
      <c r="Q25" s="154" t="s">
        <v>1303</v>
      </c>
    </row>
    <row r="26" spans="1:29" ht="19.5" thickBot="1" x14ac:dyDescent="0.25">
      <c r="A26" s="89" t="s">
        <v>850</v>
      </c>
      <c r="B26" s="89">
        <v>2</v>
      </c>
      <c r="C26" s="89">
        <v>100503</v>
      </c>
      <c r="D26" s="89" t="s">
        <v>821</v>
      </c>
      <c r="E26" s="90" t="s">
        <v>3</v>
      </c>
      <c r="F26" s="90" t="s">
        <v>13</v>
      </c>
      <c r="G26" s="83" t="s">
        <v>108</v>
      </c>
      <c r="P26" s="77" t="s">
        <v>42</v>
      </c>
      <c r="Q26" s="154" t="s">
        <v>1304</v>
      </c>
    </row>
    <row r="27" spans="1:29" ht="19.5" thickBot="1" x14ac:dyDescent="0.25">
      <c r="A27" s="89" t="s">
        <v>850</v>
      </c>
      <c r="B27" s="89">
        <v>2</v>
      </c>
      <c r="C27" s="89">
        <v>100505</v>
      </c>
      <c r="D27" s="89" t="s">
        <v>822</v>
      </c>
      <c r="E27" s="90" t="s">
        <v>3</v>
      </c>
      <c r="F27" s="90" t="s">
        <v>13</v>
      </c>
      <c r="G27" s="83" t="s">
        <v>109</v>
      </c>
      <c r="P27" s="77" t="s">
        <v>43</v>
      </c>
      <c r="Q27" s="154" t="s">
        <v>1305</v>
      </c>
    </row>
    <row r="28" spans="1:29" ht="19.5" thickBot="1" x14ac:dyDescent="0.25">
      <c r="A28" s="89" t="s">
        <v>851</v>
      </c>
      <c r="B28" s="89">
        <v>2</v>
      </c>
      <c r="C28" s="89">
        <v>100599</v>
      </c>
      <c r="D28" s="89" t="s">
        <v>823</v>
      </c>
      <c r="E28" s="90" t="s">
        <v>3</v>
      </c>
      <c r="F28" s="90" t="s">
        <v>13</v>
      </c>
      <c r="G28" s="83" t="s">
        <v>110</v>
      </c>
      <c r="P28" s="77" t="s">
        <v>44</v>
      </c>
      <c r="Q28" s="154" t="s">
        <v>1306</v>
      </c>
    </row>
    <row r="29" spans="1:29" ht="19.5" thickBot="1" x14ac:dyDescent="0.25">
      <c r="A29" s="89" t="s">
        <v>852</v>
      </c>
      <c r="B29" s="89">
        <v>2</v>
      </c>
      <c r="C29" s="89">
        <v>100701</v>
      </c>
      <c r="D29" s="89" t="s">
        <v>824</v>
      </c>
      <c r="E29" s="90" t="s">
        <v>3</v>
      </c>
      <c r="F29" s="90" t="s">
        <v>13</v>
      </c>
      <c r="G29" s="83" t="s">
        <v>111</v>
      </c>
      <c r="P29" s="77" t="s">
        <v>45</v>
      </c>
      <c r="Q29" s="154" t="s">
        <v>1307</v>
      </c>
    </row>
    <row r="30" spans="1:29" ht="19.5" thickBot="1" x14ac:dyDescent="0.25">
      <c r="A30" s="89" t="s">
        <v>852</v>
      </c>
      <c r="B30" s="89">
        <v>2</v>
      </c>
      <c r="C30" s="89">
        <v>100703</v>
      </c>
      <c r="D30" s="89" t="s">
        <v>825</v>
      </c>
      <c r="E30" s="90" t="s">
        <v>3</v>
      </c>
      <c r="F30" s="90" t="s">
        <v>13</v>
      </c>
      <c r="G30" s="83" t="s">
        <v>112</v>
      </c>
      <c r="P30" s="77" t="s">
        <v>46</v>
      </c>
      <c r="Q30" s="154" t="s">
        <v>1308</v>
      </c>
    </row>
    <row r="31" spans="1:29" ht="19.5" thickBot="1" x14ac:dyDescent="0.25">
      <c r="A31" s="89" t="s">
        <v>852</v>
      </c>
      <c r="B31" s="89">
        <v>2</v>
      </c>
      <c r="C31" s="89">
        <v>100705</v>
      </c>
      <c r="D31" s="89" t="s">
        <v>826</v>
      </c>
      <c r="E31" s="90" t="s">
        <v>3</v>
      </c>
      <c r="F31" s="90" t="s">
        <v>13</v>
      </c>
      <c r="G31" s="83" t="s">
        <v>113</v>
      </c>
      <c r="P31" s="77" t="s">
        <v>47</v>
      </c>
      <c r="Q31" s="154" t="s">
        <v>1309</v>
      </c>
    </row>
    <row r="32" spans="1:29" ht="19.5" thickBot="1" x14ac:dyDescent="0.25">
      <c r="A32" s="89" t="s">
        <v>852</v>
      </c>
      <c r="B32" s="89">
        <v>2</v>
      </c>
      <c r="C32" s="89">
        <v>100707</v>
      </c>
      <c r="D32" s="89" t="s">
        <v>827</v>
      </c>
      <c r="E32" s="90" t="s">
        <v>3</v>
      </c>
      <c r="F32" s="90" t="s">
        <v>13</v>
      </c>
      <c r="G32" s="83" t="s">
        <v>114</v>
      </c>
      <c r="P32" s="77" t="s">
        <v>48</v>
      </c>
      <c r="Q32" s="154" t="s">
        <v>1310</v>
      </c>
    </row>
    <row r="33" spans="1:17" ht="19.5" thickBot="1" x14ac:dyDescent="0.25">
      <c r="A33" s="89" t="s">
        <v>853</v>
      </c>
      <c r="B33" s="89">
        <v>2</v>
      </c>
      <c r="C33" s="89">
        <v>100799</v>
      </c>
      <c r="D33" s="89" t="s">
        <v>828</v>
      </c>
      <c r="E33" s="90" t="s">
        <v>3</v>
      </c>
      <c r="F33" s="90" t="s">
        <v>13</v>
      </c>
      <c r="G33" s="83" t="s">
        <v>115</v>
      </c>
      <c r="P33" s="77" t="s">
        <v>49</v>
      </c>
      <c r="Q33" s="154" t="s">
        <v>1311</v>
      </c>
    </row>
    <row r="34" spans="1:17" ht="19.5" thickBot="1" x14ac:dyDescent="0.25">
      <c r="A34" s="89" t="s">
        <v>854</v>
      </c>
      <c r="B34" s="89">
        <v>2</v>
      </c>
      <c r="C34" s="89">
        <v>10101</v>
      </c>
      <c r="D34" s="89" t="s">
        <v>201</v>
      </c>
      <c r="E34" s="96" t="s">
        <v>3</v>
      </c>
      <c r="F34" s="97" t="s">
        <v>13</v>
      </c>
      <c r="G34" s="83" t="s">
        <v>202</v>
      </c>
      <c r="P34" s="77" t="s">
        <v>50</v>
      </c>
      <c r="Q34" s="154" t="s">
        <v>1312</v>
      </c>
    </row>
    <row r="35" spans="1:17" ht="19.5" thickBot="1" x14ac:dyDescent="0.25">
      <c r="A35" s="89" t="s">
        <v>855</v>
      </c>
      <c r="B35" s="89">
        <v>2</v>
      </c>
      <c r="C35" s="89">
        <v>10103</v>
      </c>
      <c r="D35" s="89" t="s">
        <v>203</v>
      </c>
      <c r="E35" s="96" t="s">
        <v>3</v>
      </c>
      <c r="F35" s="90" t="s">
        <v>13</v>
      </c>
      <c r="G35" s="83" t="s">
        <v>204</v>
      </c>
      <c r="P35" s="77" t="s">
        <v>51</v>
      </c>
      <c r="Q35" s="154" t="s">
        <v>1313</v>
      </c>
    </row>
    <row r="36" spans="1:17" ht="19.5" thickBot="1" x14ac:dyDescent="0.25">
      <c r="A36" s="89" t="s">
        <v>856</v>
      </c>
      <c r="B36" s="89">
        <v>2</v>
      </c>
      <c r="C36" s="89">
        <v>10199</v>
      </c>
      <c r="D36" s="89" t="s">
        <v>205</v>
      </c>
      <c r="E36" s="90" t="s">
        <v>3</v>
      </c>
      <c r="F36" s="90" t="s">
        <v>13</v>
      </c>
      <c r="G36" s="83" t="s">
        <v>206</v>
      </c>
      <c r="P36" s="77" t="s">
        <v>52</v>
      </c>
      <c r="Q36" s="154" t="s">
        <v>1314</v>
      </c>
    </row>
    <row r="37" spans="1:17" ht="19.5" thickBot="1" x14ac:dyDescent="0.25">
      <c r="A37" s="89" t="s">
        <v>857</v>
      </c>
      <c r="B37" s="89">
        <v>2</v>
      </c>
      <c r="C37" s="89">
        <v>10301</v>
      </c>
      <c r="D37" s="89" t="s">
        <v>207</v>
      </c>
      <c r="E37" s="90" t="s">
        <v>3</v>
      </c>
      <c r="F37" s="90" t="s">
        <v>13</v>
      </c>
      <c r="G37" s="83" t="s">
        <v>208</v>
      </c>
      <c r="P37" s="77" t="s">
        <v>53</v>
      </c>
      <c r="Q37" s="154" t="s">
        <v>1315</v>
      </c>
    </row>
    <row r="38" spans="1:17" ht="19.5" thickBot="1" x14ac:dyDescent="0.25">
      <c r="A38" s="89" t="s">
        <v>858</v>
      </c>
      <c r="B38" s="89">
        <v>2</v>
      </c>
      <c r="C38" s="89">
        <v>10303</v>
      </c>
      <c r="D38" s="89" t="s">
        <v>209</v>
      </c>
      <c r="E38" s="90" t="s">
        <v>3</v>
      </c>
      <c r="F38" s="90" t="s">
        <v>13</v>
      </c>
      <c r="G38" s="83" t="s">
        <v>210</v>
      </c>
      <c r="P38" s="77" t="s">
        <v>54</v>
      </c>
      <c r="Q38" s="154" t="s">
        <v>1316</v>
      </c>
    </row>
    <row r="39" spans="1:17" ht="19.5" thickBot="1" x14ac:dyDescent="0.25">
      <c r="A39" s="89" t="s">
        <v>859</v>
      </c>
      <c r="B39" s="89">
        <v>2</v>
      </c>
      <c r="C39" s="89">
        <v>10501</v>
      </c>
      <c r="D39" s="89" t="s">
        <v>211</v>
      </c>
      <c r="E39" s="90" t="s">
        <v>3</v>
      </c>
      <c r="F39" s="90" t="s">
        <v>13</v>
      </c>
      <c r="G39" s="83" t="s">
        <v>212</v>
      </c>
      <c r="P39" s="77" t="s">
        <v>55</v>
      </c>
      <c r="Q39" s="154" t="s">
        <v>1317</v>
      </c>
    </row>
    <row r="40" spans="1:17" ht="19.5" thickBot="1" x14ac:dyDescent="0.25">
      <c r="A40" s="89" t="s">
        <v>860</v>
      </c>
      <c r="B40" s="89">
        <v>2</v>
      </c>
      <c r="C40" s="89">
        <v>10503</v>
      </c>
      <c r="D40" s="89" t="s">
        <v>213</v>
      </c>
      <c r="E40" s="90" t="s">
        <v>3</v>
      </c>
      <c r="F40" s="97" t="s">
        <v>13</v>
      </c>
      <c r="G40" s="83" t="s">
        <v>214</v>
      </c>
      <c r="P40" s="77" t="s">
        <v>56</v>
      </c>
      <c r="Q40" s="154" t="s">
        <v>1318</v>
      </c>
    </row>
    <row r="41" spans="1:17" ht="19.5" thickBot="1" x14ac:dyDescent="0.25">
      <c r="A41" s="89" t="s">
        <v>861</v>
      </c>
      <c r="B41" s="89">
        <v>2</v>
      </c>
      <c r="C41" s="89">
        <v>10599</v>
      </c>
      <c r="D41" s="89" t="s">
        <v>215</v>
      </c>
      <c r="E41" s="90" t="s">
        <v>3</v>
      </c>
      <c r="F41" s="90" t="s">
        <v>13</v>
      </c>
      <c r="G41" s="83" t="s">
        <v>216</v>
      </c>
      <c r="P41" s="77" t="s">
        <v>57</v>
      </c>
      <c r="Q41" s="154" t="s">
        <v>1319</v>
      </c>
    </row>
    <row r="42" spans="1:17" ht="19.5" thickBot="1" x14ac:dyDescent="0.25">
      <c r="A42" s="89" t="s">
        <v>862</v>
      </c>
      <c r="B42" s="89">
        <v>2</v>
      </c>
      <c r="C42" s="89">
        <v>10701</v>
      </c>
      <c r="D42" s="89" t="s">
        <v>217</v>
      </c>
      <c r="E42" s="90" t="s">
        <v>3</v>
      </c>
      <c r="F42" s="90" t="s">
        <v>13</v>
      </c>
      <c r="G42" s="83" t="s">
        <v>218</v>
      </c>
      <c r="P42" s="77" t="s">
        <v>58</v>
      </c>
      <c r="Q42" s="154" t="s">
        <v>1320</v>
      </c>
    </row>
    <row r="43" spans="1:17" ht="19.5" thickBot="1" x14ac:dyDescent="0.25">
      <c r="A43" s="89" t="s">
        <v>863</v>
      </c>
      <c r="B43" s="89">
        <v>2</v>
      </c>
      <c r="C43" s="89">
        <v>10703</v>
      </c>
      <c r="D43" s="89" t="s">
        <v>219</v>
      </c>
      <c r="E43" s="90" t="s">
        <v>3</v>
      </c>
      <c r="F43" s="90" t="s">
        <v>13</v>
      </c>
      <c r="G43" s="83" t="s">
        <v>220</v>
      </c>
      <c r="P43" s="77" t="s">
        <v>59</v>
      </c>
      <c r="Q43" s="154" t="s">
        <v>1321</v>
      </c>
    </row>
    <row r="44" spans="1:17" ht="19.5" thickBot="1" x14ac:dyDescent="0.25">
      <c r="A44" s="89" t="s">
        <v>864</v>
      </c>
      <c r="B44" s="89">
        <v>2</v>
      </c>
      <c r="C44" s="89">
        <v>10705</v>
      </c>
      <c r="D44" s="89" t="s">
        <v>221</v>
      </c>
      <c r="E44" s="90" t="s">
        <v>3</v>
      </c>
      <c r="F44" s="90" t="s">
        <v>13</v>
      </c>
      <c r="G44" s="83" t="s">
        <v>222</v>
      </c>
      <c r="P44" s="80" t="s">
        <v>60</v>
      </c>
      <c r="Q44" s="154" t="s">
        <v>1322</v>
      </c>
    </row>
    <row r="45" spans="1:17" ht="19.5" thickBot="1" x14ac:dyDescent="0.25">
      <c r="A45" s="89" t="s">
        <v>865</v>
      </c>
      <c r="B45" s="89">
        <v>2</v>
      </c>
      <c r="C45" s="89">
        <v>10707</v>
      </c>
      <c r="D45" s="89" t="s">
        <v>223</v>
      </c>
      <c r="E45" s="90" t="s">
        <v>3</v>
      </c>
      <c r="F45" s="90" t="s">
        <v>13</v>
      </c>
      <c r="G45" s="83" t="s">
        <v>224</v>
      </c>
      <c r="P45" s="80" t="s">
        <v>61</v>
      </c>
      <c r="Q45" s="154" t="s">
        <v>1323</v>
      </c>
    </row>
    <row r="46" spans="1:17" ht="19.5" thickBot="1" x14ac:dyDescent="0.25">
      <c r="A46" s="89" t="s">
        <v>866</v>
      </c>
      <c r="B46" s="89">
        <v>2</v>
      </c>
      <c r="C46" s="89">
        <v>10709</v>
      </c>
      <c r="D46" s="89" t="s">
        <v>225</v>
      </c>
      <c r="E46" s="90" t="s">
        <v>3</v>
      </c>
      <c r="F46" s="90" t="s">
        <v>13</v>
      </c>
      <c r="G46" s="83" t="s">
        <v>226</v>
      </c>
      <c r="P46" s="80" t="s">
        <v>62</v>
      </c>
      <c r="Q46" s="154" t="s">
        <v>1324</v>
      </c>
    </row>
    <row r="47" spans="1:17" ht="19.5" thickBot="1" x14ac:dyDescent="0.25">
      <c r="A47" s="89" t="s">
        <v>867</v>
      </c>
      <c r="B47" s="89">
        <v>2</v>
      </c>
      <c r="C47" s="89">
        <v>10711</v>
      </c>
      <c r="D47" s="89" t="s">
        <v>227</v>
      </c>
      <c r="E47" s="90" t="s">
        <v>3</v>
      </c>
      <c r="F47" s="90" t="s">
        <v>13</v>
      </c>
      <c r="G47" s="83" t="s">
        <v>228</v>
      </c>
      <c r="P47" s="80" t="s">
        <v>63</v>
      </c>
      <c r="Q47" s="154" t="s">
        <v>1325</v>
      </c>
    </row>
    <row r="48" spans="1:17" ht="19.5" thickBot="1" x14ac:dyDescent="0.25">
      <c r="A48" s="89" t="s">
        <v>868</v>
      </c>
      <c r="B48" s="89">
        <v>2</v>
      </c>
      <c r="C48" s="89">
        <v>10713</v>
      </c>
      <c r="D48" s="89" t="s">
        <v>229</v>
      </c>
      <c r="E48" s="90" t="s">
        <v>3</v>
      </c>
      <c r="F48" s="90" t="s">
        <v>13</v>
      </c>
      <c r="G48" s="83" t="s">
        <v>230</v>
      </c>
      <c r="P48" s="80" t="s">
        <v>64</v>
      </c>
      <c r="Q48" s="154" t="s">
        <v>1326</v>
      </c>
    </row>
    <row r="49" spans="1:17" ht="19.5" thickBot="1" x14ac:dyDescent="0.25">
      <c r="A49" s="89" t="s">
        <v>869</v>
      </c>
      <c r="B49" s="89">
        <v>2</v>
      </c>
      <c r="C49" s="89">
        <v>10799</v>
      </c>
      <c r="D49" s="89" t="s">
        <v>231</v>
      </c>
      <c r="E49" s="90" t="s">
        <v>3</v>
      </c>
      <c r="F49" s="90" t="s">
        <v>13</v>
      </c>
      <c r="G49" s="83" t="s">
        <v>232</v>
      </c>
      <c r="P49" s="80" t="s">
        <v>65</v>
      </c>
      <c r="Q49" s="154" t="s">
        <v>1327</v>
      </c>
    </row>
    <row r="50" spans="1:17" ht="19.5" thickBot="1" x14ac:dyDescent="0.25">
      <c r="A50" s="89" t="s">
        <v>870</v>
      </c>
      <c r="B50" s="89">
        <v>2</v>
      </c>
      <c r="C50" s="89">
        <v>10901</v>
      </c>
      <c r="D50" s="89" t="s">
        <v>233</v>
      </c>
      <c r="E50" s="90" t="s">
        <v>3</v>
      </c>
      <c r="F50" s="90" t="s">
        <v>13</v>
      </c>
      <c r="G50" s="83" t="s">
        <v>234</v>
      </c>
      <c r="P50" s="80" t="s">
        <v>66</v>
      </c>
      <c r="Q50" s="154" t="s">
        <v>1328</v>
      </c>
    </row>
    <row r="51" spans="1:17" ht="19.5" thickBot="1" x14ac:dyDescent="0.25">
      <c r="A51" s="89" t="s">
        <v>871</v>
      </c>
      <c r="B51" s="89">
        <v>2</v>
      </c>
      <c r="C51" s="89">
        <v>10903</v>
      </c>
      <c r="D51" s="89" t="s">
        <v>235</v>
      </c>
      <c r="E51" s="90" t="s">
        <v>3</v>
      </c>
      <c r="F51" s="90" t="s">
        <v>13</v>
      </c>
      <c r="G51" s="83" t="s">
        <v>236</v>
      </c>
      <c r="P51" s="80" t="s">
        <v>67</v>
      </c>
      <c r="Q51" s="154" t="s">
        <v>1329</v>
      </c>
    </row>
    <row r="52" spans="1:17" ht="19.5" thickBot="1" x14ac:dyDescent="0.25">
      <c r="A52" s="89" t="s">
        <v>872</v>
      </c>
      <c r="B52" s="89">
        <v>2</v>
      </c>
      <c r="C52" s="89">
        <v>10905</v>
      </c>
      <c r="D52" s="89" t="s">
        <v>237</v>
      </c>
      <c r="E52" s="90" t="s">
        <v>3</v>
      </c>
      <c r="F52" s="90" t="s">
        <v>13</v>
      </c>
      <c r="G52" s="83" t="s">
        <v>238</v>
      </c>
      <c r="P52" s="80" t="s">
        <v>68</v>
      </c>
      <c r="Q52" s="154" t="s">
        <v>1330</v>
      </c>
    </row>
    <row r="53" spans="1:17" ht="19.5" thickBot="1" x14ac:dyDescent="0.25">
      <c r="A53" s="89" t="s">
        <v>873</v>
      </c>
      <c r="B53" s="89">
        <v>2</v>
      </c>
      <c r="C53" s="89">
        <v>10907</v>
      </c>
      <c r="D53" s="89" t="s">
        <v>840</v>
      </c>
      <c r="E53" s="90" t="s">
        <v>3</v>
      </c>
      <c r="F53" s="90" t="s">
        <v>13</v>
      </c>
      <c r="G53" s="83" t="s">
        <v>841</v>
      </c>
      <c r="P53" s="80" t="s">
        <v>69</v>
      </c>
      <c r="Q53" s="154" t="s">
        <v>1331</v>
      </c>
    </row>
    <row r="54" spans="1:17" ht="19.5" thickBot="1" x14ac:dyDescent="0.25">
      <c r="A54" s="89" t="s">
        <v>874</v>
      </c>
      <c r="B54" s="89">
        <v>2</v>
      </c>
      <c r="C54" s="89">
        <v>10909</v>
      </c>
      <c r="D54" s="89" t="s">
        <v>239</v>
      </c>
      <c r="E54" s="90" t="s">
        <v>3</v>
      </c>
      <c r="F54" s="90" t="s">
        <v>13</v>
      </c>
      <c r="G54" s="83" t="s">
        <v>240</v>
      </c>
      <c r="P54" s="80" t="s">
        <v>70</v>
      </c>
      <c r="Q54" s="154" t="s">
        <v>1332</v>
      </c>
    </row>
    <row r="55" spans="1:17" ht="19.5" thickBot="1" x14ac:dyDescent="0.25">
      <c r="A55" s="89" t="s">
        <v>875</v>
      </c>
      <c r="B55" s="89">
        <v>2</v>
      </c>
      <c r="C55" s="89">
        <v>10911</v>
      </c>
      <c r="D55" s="89" t="s">
        <v>241</v>
      </c>
      <c r="E55" s="90" t="s">
        <v>3</v>
      </c>
      <c r="F55" s="90" t="s">
        <v>13</v>
      </c>
      <c r="G55" s="83" t="s">
        <v>242</v>
      </c>
      <c r="P55" s="80" t="s">
        <v>71</v>
      </c>
      <c r="Q55" s="154" t="s">
        <v>1333</v>
      </c>
    </row>
    <row r="56" spans="1:17" ht="19.5" thickBot="1" x14ac:dyDescent="0.25">
      <c r="A56" s="89" t="s">
        <v>876</v>
      </c>
      <c r="B56" s="89">
        <v>2</v>
      </c>
      <c r="C56" s="89">
        <v>10913</v>
      </c>
      <c r="D56" s="89" t="s">
        <v>243</v>
      </c>
      <c r="E56" s="90" t="s">
        <v>3</v>
      </c>
      <c r="F56" s="90" t="s">
        <v>13</v>
      </c>
      <c r="G56" s="83" t="s">
        <v>244</v>
      </c>
      <c r="P56" s="80" t="s">
        <v>72</v>
      </c>
      <c r="Q56" s="154" t="s">
        <v>1334</v>
      </c>
    </row>
    <row r="57" spans="1:17" ht="19.5" thickBot="1" x14ac:dyDescent="0.25">
      <c r="A57" s="89" t="s">
        <v>877</v>
      </c>
      <c r="B57" s="89">
        <v>2</v>
      </c>
      <c r="C57" s="89">
        <v>10915</v>
      </c>
      <c r="D57" s="89" t="s">
        <v>245</v>
      </c>
      <c r="E57" s="90" t="s">
        <v>3</v>
      </c>
      <c r="F57" s="90" t="s">
        <v>13</v>
      </c>
      <c r="G57" s="83" t="s">
        <v>246</v>
      </c>
      <c r="P57" s="80" t="s">
        <v>73</v>
      </c>
      <c r="Q57" s="154" t="s">
        <v>1335</v>
      </c>
    </row>
    <row r="58" spans="1:17" ht="19.5" thickBot="1" x14ac:dyDescent="0.25">
      <c r="A58" s="89" t="s">
        <v>878</v>
      </c>
      <c r="B58" s="89">
        <v>2</v>
      </c>
      <c r="C58" s="89">
        <v>10999</v>
      </c>
      <c r="D58" s="89" t="s">
        <v>247</v>
      </c>
      <c r="E58" s="90" t="s">
        <v>3</v>
      </c>
      <c r="F58" s="90" t="s">
        <v>13</v>
      </c>
      <c r="G58" s="83" t="s">
        <v>248</v>
      </c>
      <c r="P58" s="80" t="s">
        <v>74</v>
      </c>
      <c r="Q58" s="154" t="s">
        <v>1336</v>
      </c>
    </row>
    <row r="59" spans="1:17" ht="19.5" thickBot="1" x14ac:dyDescent="0.25">
      <c r="A59" s="89" t="s">
        <v>878</v>
      </c>
      <c r="B59" s="89">
        <v>2</v>
      </c>
      <c r="C59" s="89">
        <v>109999</v>
      </c>
      <c r="D59" s="89" t="s">
        <v>829</v>
      </c>
      <c r="E59" s="90" t="s">
        <v>3</v>
      </c>
      <c r="F59" s="90" t="s">
        <v>13</v>
      </c>
      <c r="G59" s="83" t="s">
        <v>116</v>
      </c>
      <c r="P59" s="80" t="s">
        <v>75</v>
      </c>
      <c r="Q59" s="154" t="s">
        <v>1337</v>
      </c>
    </row>
    <row r="60" spans="1:17" ht="19.5" thickBot="1" x14ac:dyDescent="0.25">
      <c r="A60" s="89" t="s">
        <v>879</v>
      </c>
      <c r="B60" s="89">
        <v>2</v>
      </c>
      <c r="C60" s="89">
        <v>110101</v>
      </c>
      <c r="D60" s="89" t="s">
        <v>830</v>
      </c>
      <c r="E60" s="90" t="s">
        <v>3</v>
      </c>
      <c r="F60" s="90" t="s">
        <v>13</v>
      </c>
      <c r="G60" s="81" t="s">
        <v>117</v>
      </c>
      <c r="P60" s="80" t="s">
        <v>76</v>
      </c>
      <c r="Q60" s="154" t="s">
        <v>1338</v>
      </c>
    </row>
    <row r="61" spans="1:17" ht="19.5" thickBot="1" x14ac:dyDescent="0.25">
      <c r="A61" s="89" t="s">
        <v>879</v>
      </c>
      <c r="B61" s="89">
        <v>2</v>
      </c>
      <c r="C61" s="89">
        <v>110103</v>
      </c>
      <c r="D61" s="89" t="s">
        <v>831</v>
      </c>
      <c r="E61" s="90" t="s">
        <v>3</v>
      </c>
      <c r="F61" s="90" t="s">
        <v>13</v>
      </c>
      <c r="G61" s="83" t="s">
        <v>118</v>
      </c>
      <c r="P61" s="80" t="s">
        <v>77</v>
      </c>
      <c r="Q61" s="154" t="s">
        <v>1339</v>
      </c>
    </row>
    <row r="62" spans="1:17" ht="19.5" thickBot="1" x14ac:dyDescent="0.25">
      <c r="A62" s="89" t="s">
        <v>879</v>
      </c>
      <c r="B62" s="89">
        <v>2</v>
      </c>
      <c r="C62" s="89">
        <v>110105</v>
      </c>
      <c r="D62" s="89" t="s">
        <v>832</v>
      </c>
      <c r="E62" s="90" t="s">
        <v>3</v>
      </c>
      <c r="F62" s="90" t="s">
        <v>13</v>
      </c>
      <c r="G62" s="83" t="s">
        <v>119</v>
      </c>
      <c r="P62" s="80" t="s">
        <v>78</v>
      </c>
      <c r="Q62" s="154" t="s">
        <v>1340</v>
      </c>
    </row>
    <row r="63" spans="1:17" ht="19.5" thickBot="1" x14ac:dyDescent="0.25">
      <c r="A63" s="89" t="s">
        <v>879</v>
      </c>
      <c r="B63" s="89">
        <v>2</v>
      </c>
      <c r="C63" s="89">
        <v>110107</v>
      </c>
      <c r="D63" s="89" t="s">
        <v>833</v>
      </c>
      <c r="E63" s="90" t="s">
        <v>3</v>
      </c>
      <c r="F63" s="90" t="s">
        <v>13</v>
      </c>
      <c r="G63" s="83" t="s">
        <v>120</v>
      </c>
      <c r="P63" s="80" t="s">
        <v>79</v>
      </c>
      <c r="Q63" s="154" t="s">
        <v>1341</v>
      </c>
    </row>
    <row r="64" spans="1:17" ht="19.5" thickBot="1" x14ac:dyDescent="0.25">
      <c r="A64" s="89" t="s">
        <v>879</v>
      </c>
      <c r="B64" s="89">
        <v>2</v>
      </c>
      <c r="C64" s="89">
        <v>110109</v>
      </c>
      <c r="D64" s="89" t="s">
        <v>834</v>
      </c>
      <c r="E64" s="90" t="s">
        <v>3</v>
      </c>
      <c r="F64" s="90" t="s">
        <v>13</v>
      </c>
      <c r="G64" s="83" t="s">
        <v>121</v>
      </c>
      <c r="P64" s="80" t="s">
        <v>80</v>
      </c>
      <c r="Q64" s="154" t="s">
        <v>1342</v>
      </c>
    </row>
    <row r="65" spans="1:17" ht="19.5" thickBot="1" x14ac:dyDescent="0.25">
      <c r="A65" s="89" t="s">
        <v>880</v>
      </c>
      <c r="B65" s="89">
        <v>2</v>
      </c>
      <c r="C65" s="89">
        <v>110111</v>
      </c>
      <c r="D65" s="89" t="s">
        <v>835</v>
      </c>
      <c r="E65" s="90" t="s">
        <v>3</v>
      </c>
      <c r="F65" s="90" t="s">
        <v>13</v>
      </c>
      <c r="G65" s="83" t="s">
        <v>122</v>
      </c>
      <c r="P65" s="80" t="s">
        <v>81</v>
      </c>
      <c r="Q65" s="154" t="s">
        <v>1343</v>
      </c>
    </row>
    <row r="66" spans="1:17" ht="19.5" thickBot="1" x14ac:dyDescent="0.25">
      <c r="A66" s="89" t="s">
        <v>881</v>
      </c>
      <c r="B66" s="89">
        <v>2</v>
      </c>
      <c r="C66" s="89">
        <v>110199</v>
      </c>
      <c r="D66" s="89" t="s">
        <v>836</v>
      </c>
      <c r="E66" s="90" t="s">
        <v>3</v>
      </c>
      <c r="F66" s="90" t="s">
        <v>13</v>
      </c>
      <c r="G66" s="83" t="s">
        <v>123</v>
      </c>
      <c r="P66" s="80" t="s">
        <v>82</v>
      </c>
      <c r="Q66" s="154" t="s">
        <v>1344</v>
      </c>
    </row>
    <row r="67" spans="1:17" ht="19.5" thickBot="1" x14ac:dyDescent="0.25">
      <c r="A67" s="89" t="s">
        <v>882</v>
      </c>
      <c r="B67" s="89">
        <v>2</v>
      </c>
      <c r="C67" s="89">
        <v>110301</v>
      </c>
      <c r="D67" s="89" t="s">
        <v>837</v>
      </c>
      <c r="E67" s="90" t="s">
        <v>3</v>
      </c>
      <c r="F67" s="90" t="s">
        <v>13</v>
      </c>
      <c r="G67" s="83" t="s">
        <v>124</v>
      </c>
      <c r="P67" s="80" t="s">
        <v>83</v>
      </c>
      <c r="Q67" s="154" t="s">
        <v>1345</v>
      </c>
    </row>
    <row r="68" spans="1:17" ht="19.5" thickBot="1" x14ac:dyDescent="0.25">
      <c r="A68" s="89" t="s">
        <v>882</v>
      </c>
      <c r="B68" s="89">
        <v>2</v>
      </c>
      <c r="C68" s="89">
        <v>110303</v>
      </c>
      <c r="D68" s="89" t="s">
        <v>838</v>
      </c>
      <c r="E68" s="90" t="s">
        <v>3</v>
      </c>
      <c r="F68" s="90" t="s">
        <v>13</v>
      </c>
      <c r="G68" s="83" t="s">
        <v>125</v>
      </c>
      <c r="P68" s="80" t="s">
        <v>84</v>
      </c>
      <c r="Q68" s="154" t="s">
        <v>1346</v>
      </c>
    </row>
    <row r="69" spans="1:17" ht="19.5" thickBot="1" x14ac:dyDescent="0.25">
      <c r="A69" s="89" t="s">
        <v>883</v>
      </c>
      <c r="B69" s="89">
        <v>2</v>
      </c>
      <c r="C69" s="89">
        <v>110399</v>
      </c>
      <c r="D69" s="89" t="s">
        <v>839</v>
      </c>
      <c r="E69" s="90" t="s">
        <v>3</v>
      </c>
      <c r="F69" s="90" t="s">
        <v>13</v>
      </c>
      <c r="G69" s="83" t="s">
        <v>126</v>
      </c>
      <c r="P69" s="80" t="s">
        <v>85</v>
      </c>
      <c r="Q69" s="154" t="s">
        <v>1347</v>
      </c>
    </row>
    <row r="70" spans="1:17" ht="19.5" thickBot="1" x14ac:dyDescent="0.25">
      <c r="A70" s="89" t="s">
        <v>891</v>
      </c>
      <c r="B70" s="89">
        <v>2</v>
      </c>
      <c r="C70" s="89">
        <v>19901</v>
      </c>
      <c r="D70" s="89" t="s">
        <v>249</v>
      </c>
      <c r="E70" s="90" t="s">
        <v>3</v>
      </c>
      <c r="F70" s="90" t="s">
        <v>13</v>
      </c>
      <c r="G70" s="83" t="s">
        <v>250</v>
      </c>
      <c r="P70" s="80" t="s">
        <v>86</v>
      </c>
      <c r="Q70" s="154" t="s">
        <v>1348</v>
      </c>
    </row>
    <row r="71" spans="1:17" ht="19.5" thickBot="1" x14ac:dyDescent="0.25">
      <c r="A71" s="89" t="s">
        <v>892</v>
      </c>
      <c r="B71" s="89">
        <v>2</v>
      </c>
      <c r="C71" s="89">
        <v>19903</v>
      </c>
      <c r="D71" s="89" t="s">
        <v>251</v>
      </c>
      <c r="E71" s="90" t="s">
        <v>3</v>
      </c>
      <c r="F71" s="90" t="s">
        <v>13</v>
      </c>
      <c r="G71" s="83" t="s">
        <v>252</v>
      </c>
      <c r="P71" s="80" t="s">
        <v>87</v>
      </c>
      <c r="Q71" s="154" t="s">
        <v>1349</v>
      </c>
    </row>
    <row r="72" spans="1:17" ht="19.5" thickBot="1" x14ac:dyDescent="0.25">
      <c r="A72" s="89" t="s">
        <v>893</v>
      </c>
      <c r="B72" s="89">
        <v>2</v>
      </c>
      <c r="C72" s="89">
        <v>19905</v>
      </c>
      <c r="D72" s="89" t="s">
        <v>253</v>
      </c>
      <c r="E72" s="90" t="s">
        <v>3</v>
      </c>
      <c r="F72" s="90" t="s">
        <v>13</v>
      </c>
      <c r="G72" s="83" t="s">
        <v>254</v>
      </c>
      <c r="P72" s="80" t="s">
        <v>88</v>
      </c>
      <c r="Q72" s="154" t="s">
        <v>1350</v>
      </c>
    </row>
    <row r="73" spans="1:17" ht="19.5" thickBot="1" x14ac:dyDescent="0.25">
      <c r="A73" s="89" t="s">
        <v>894</v>
      </c>
      <c r="B73" s="89">
        <v>2</v>
      </c>
      <c r="C73" s="89">
        <v>19907</v>
      </c>
      <c r="D73" s="89" t="s">
        <v>255</v>
      </c>
      <c r="E73" s="90" t="s">
        <v>3</v>
      </c>
      <c r="F73" s="90" t="s">
        <v>13</v>
      </c>
      <c r="G73" s="83" t="s">
        <v>256</v>
      </c>
      <c r="P73" s="80" t="s">
        <v>89</v>
      </c>
      <c r="Q73" s="154" t="s">
        <v>1351</v>
      </c>
    </row>
    <row r="74" spans="1:17" ht="19.5" thickBot="1" x14ac:dyDescent="0.25">
      <c r="A74" s="89" t="s">
        <v>895</v>
      </c>
      <c r="B74" s="89">
        <v>2</v>
      </c>
      <c r="C74" s="89">
        <v>19909</v>
      </c>
      <c r="D74" s="89" t="s">
        <v>257</v>
      </c>
      <c r="E74" s="90" t="s">
        <v>3</v>
      </c>
      <c r="F74" s="90" t="s">
        <v>13</v>
      </c>
      <c r="G74" s="83" t="s">
        <v>258</v>
      </c>
      <c r="P74" s="80" t="s">
        <v>90</v>
      </c>
      <c r="Q74" s="154" t="s">
        <v>1352</v>
      </c>
    </row>
    <row r="75" spans="1:17" ht="19.5" thickBot="1" x14ac:dyDescent="0.25">
      <c r="A75" s="89" t="s">
        <v>896</v>
      </c>
      <c r="B75" s="89">
        <v>2</v>
      </c>
      <c r="C75" s="89">
        <v>19999</v>
      </c>
      <c r="D75" s="89" t="s">
        <v>259</v>
      </c>
      <c r="E75" s="90" t="s">
        <v>3</v>
      </c>
      <c r="F75" s="90" t="s">
        <v>13</v>
      </c>
      <c r="G75" s="83" t="s">
        <v>260</v>
      </c>
      <c r="P75" s="80" t="s">
        <v>91</v>
      </c>
      <c r="Q75" s="154" t="s">
        <v>1353</v>
      </c>
    </row>
    <row r="76" spans="1:17" ht="19.5" thickBot="1" x14ac:dyDescent="0.25">
      <c r="A76" s="89" t="s">
        <v>897</v>
      </c>
      <c r="B76" s="89">
        <v>2</v>
      </c>
      <c r="C76" s="89">
        <v>20101</v>
      </c>
      <c r="D76" s="89" t="s">
        <v>261</v>
      </c>
      <c r="E76" s="90" t="s">
        <v>3</v>
      </c>
      <c r="F76" s="90" t="s">
        <v>13</v>
      </c>
      <c r="G76" s="83" t="s">
        <v>262</v>
      </c>
      <c r="P76" s="80" t="s">
        <v>92</v>
      </c>
      <c r="Q76" s="154" t="s">
        <v>1354</v>
      </c>
    </row>
    <row r="77" spans="1:17" ht="19.5" thickBot="1" x14ac:dyDescent="0.25">
      <c r="A77" s="89" t="s">
        <v>898</v>
      </c>
      <c r="B77" s="89">
        <v>2</v>
      </c>
      <c r="C77" s="89">
        <v>20103</v>
      </c>
      <c r="D77" s="89" t="s">
        <v>263</v>
      </c>
      <c r="E77" s="90" t="s">
        <v>3</v>
      </c>
      <c r="F77" s="90" t="s">
        <v>13</v>
      </c>
      <c r="G77" s="83" t="s">
        <v>264</v>
      </c>
      <c r="P77" s="80" t="s">
        <v>93</v>
      </c>
      <c r="Q77" s="154" t="s">
        <v>1355</v>
      </c>
    </row>
    <row r="78" spans="1:17" ht="19.5" thickBot="1" x14ac:dyDescent="0.25">
      <c r="A78" s="89" t="s">
        <v>899</v>
      </c>
      <c r="B78" s="89">
        <v>2</v>
      </c>
      <c r="C78" s="89">
        <v>20105</v>
      </c>
      <c r="D78" s="89" t="s">
        <v>265</v>
      </c>
      <c r="E78" s="90" t="s">
        <v>3</v>
      </c>
      <c r="F78" s="90" t="s">
        <v>13</v>
      </c>
      <c r="G78" s="83" t="s">
        <v>266</v>
      </c>
      <c r="P78" s="80" t="s">
        <v>94</v>
      </c>
      <c r="Q78" s="154" t="s">
        <v>1356</v>
      </c>
    </row>
    <row r="79" spans="1:17" ht="19.5" thickBot="1" x14ac:dyDescent="0.25">
      <c r="A79" s="89" t="s">
        <v>900</v>
      </c>
      <c r="B79" s="89">
        <v>2</v>
      </c>
      <c r="C79" s="89">
        <v>20107</v>
      </c>
      <c r="D79" s="89" t="s">
        <v>267</v>
      </c>
      <c r="E79" s="90" t="s">
        <v>3</v>
      </c>
      <c r="F79" s="90" t="s">
        <v>13</v>
      </c>
      <c r="G79" s="83" t="s">
        <v>268</v>
      </c>
      <c r="P79" s="80" t="s">
        <v>95</v>
      </c>
      <c r="Q79" s="154" t="s">
        <v>1357</v>
      </c>
    </row>
    <row r="80" spans="1:17" ht="19.5" thickBot="1" x14ac:dyDescent="0.25">
      <c r="A80" s="89" t="s">
        <v>901</v>
      </c>
      <c r="B80" s="89">
        <v>2</v>
      </c>
      <c r="C80" s="89">
        <v>20109</v>
      </c>
      <c r="D80" s="89" t="s">
        <v>269</v>
      </c>
      <c r="E80" s="90" t="s">
        <v>3</v>
      </c>
      <c r="F80" s="90" t="s">
        <v>13</v>
      </c>
      <c r="G80" s="83" t="s">
        <v>270</v>
      </c>
      <c r="P80" s="80" t="s">
        <v>96</v>
      </c>
      <c r="Q80" s="154" t="s">
        <v>1358</v>
      </c>
    </row>
    <row r="81" spans="1:17" ht="15.75" thickBot="1" x14ac:dyDescent="0.25">
      <c r="A81" s="89" t="s">
        <v>902</v>
      </c>
      <c r="B81" s="89">
        <v>2</v>
      </c>
      <c r="C81" s="89">
        <v>20111</v>
      </c>
      <c r="D81" s="89" t="s">
        <v>271</v>
      </c>
      <c r="E81" s="90" t="s">
        <v>3</v>
      </c>
      <c r="F81" s="90" t="s">
        <v>13</v>
      </c>
      <c r="G81" s="83" t="s">
        <v>272</v>
      </c>
      <c r="Q81" s="154"/>
    </row>
    <row r="82" spans="1:17" x14ac:dyDescent="0.2">
      <c r="A82" s="89" t="s">
        <v>903</v>
      </c>
      <c r="B82" s="89">
        <v>2</v>
      </c>
      <c r="C82" s="89">
        <v>20113</v>
      </c>
      <c r="D82" s="89" t="s">
        <v>273</v>
      </c>
      <c r="E82" s="90" t="s">
        <v>3</v>
      </c>
      <c r="F82" s="90" t="s">
        <v>13</v>
      </c>
      <c r="G82" s="83" t="s">
        <v>274</v>
      </c>
    </row>
    <row r="83" spans="1:17" x14ac:dyDescent="0.2">
      <c r="A83" s="89" t="s">
        <v>904</v>
      </c>
      <c r="B83" s="89">
        <v>2</v>
      </c>
      <c r="C83" s="89">
        <v>20115</v>
      </c>
      <c r="D83" s="89" t="s">
        <v>275</v>
      </c>
      <c r="E83" s="90" t="s">
        <v>3</v>
      </c>
      <c r="F83" s="90" t="s">
        <v>13</v>
      </c>
      <c r="G83" s="83" t="s">
        <v>276</v>
      </c>
    </row>
    <row r="84" spans="1:17" x14ac:dyDescent="0.2">
      <c r="A84" s="89" t="s">
        <v>905</v>
      </c>
      <c r="B84" s="89">
        <v>2</v>
      </c>
      <c r="C84" s="89">
        <v>20117</v>
      </c>
      <c r="D84" s="89" t="s">
        <v>189</v>
      </c>
      <c r="E84" s="90" t="s">
        <v>6</v>
      </c>
      <c r="F84" s="90" t="s">
        <v>132</v>
      </c>
      <c r="G84" s="83" t="s">
        <v>190</v>
      </c>
    </row>
    <row r="85" spans="1:17" x14ac:dyDescent="0.2">
      <c r="A85" s="89" t="s">
        <v>906</v>
      </c>
      <c r="B85" s="89">
        <v>2</v>
      </c>
      <c r="C85" s="89">
        <v>20119</v>
      </c>
      <c r="D85" s="89" t="s">
        <v>277</v>
      </c>
      <c r="E85" s="90" t="s">
        <v>3</v>
      </c>
      <c r="F85" s="90" t="s">
        <v>13</v>
      </c>
      <c r="G85" s="83" t="s">
        <v>278</v>
      </c>
    </row>
    <row r="86" spans="1:17" x14ac:dyDescent="0.2">
      <c r="A86" s="89" t="s">
        <v>907</v>
      </c>
      <c r="B86" s="89">
        <v>2</v>
      </c>
      <c r="C86" s="89">
        <v>20199</v>
      </c>
      <c r="D86" s="89" t="s">
        <v>191</v>
      </c>
      <c r="E86" s="90" t="s">
        <v>6</v>
      </c>
      <c r="F86" s="90" t="s">
        <v>132</v>
      </c>
      <c r="G86" s="83" t="s">
        <v>192</v>
      </c>
    </row>
    <row r="87" spans="1:17" x14ac:dyDescent="0.2">
      <c r="A87" s="89" t="s">
        <v>908</v>
      </c>
      <c r="B87" s="89">
        <v>2</v>
      </c>
      <c r="C87" s="89">
        <v>20301</v>
      </c>
      <c r="D87" s="89" t="s">
        <v>279</v>
      </c>
      <c r="E87" s="90" t="s">
        <v>3</v>
      </c>
      <c r="F87" s="90" t="s">
        <v>280</v>
      </c>
      <c r="G87" s="83" t="s">
        <v>281</v>
      </c>
    </row>
    <row r="88" spans="1:17" x14ac:dyDescent="0.2">
      <c r="A88" s="89" t="s">
        <v>909</v>
      </c>
      <c r="B88" s="89">
        <v>2</v>
      </c>
      <c r="C88" s="89">
        <v>20303</v>
      </c>
      <c r="D88" s="89" t="s">
        <v>282</v>
      </c>
      <c r="E88" s="90" t="s">
        <v>3</v>
      </c>
      <c r="F88" s="90" t="s">
        <v>13</v>
      </c>
      <c r="G88" s="83" t="s">
        <v>283</v>
      </c>
    </row>
    <row r="89" spans="1:17" x14ac:dyDescent="0.2">
      <c r="A89" s="89" t="s">
        <v>910</v>
      </c>
      <c r="B89" s="89">
        <v>2</v>
      </c>
      <c r="C89" s="89">
        <v>20305</v>
      </c>
      <c r="D89" s="89" t="s">
        <v>284</v>
      </c>
      <c r="E89" s="90" t="s">
        <v>3</v>
      </c>
      <c r="F89" s="90" t="s">
        <v>13</v>
      </c>
      <c r="G89" s="83" t="s">
        <v>285</v>
      </c>
    </row>
    <row r="90" spans="1:17" x14ac:dyDescent="0.2">
      <c r="A90" s="89" t="s">
        <v>911</v>
      </c>
      <c r="B90" s="89">
        <v>2</v>
      </c>
      <c r="C90" s="89">
        <v>20307</v>
      </c>
      <c r="D90" s="89" t="s">
        <v>286</v>
      </c>
      <c r="E90" s="90" t="s">
        <v>3</v>
      </c>
      <c r="F90" s="90" t="s">
        <v>13</v>
      </c>
      <c r="G90" s="83" t="s">
        <v>287</v>
      </c>
    </row>
    <row r="91" spans="1:17" x14ac:dyDescent="0.2">
      <c r="A91" s="89" t="s">
        <v>912</v>
      </c>
      <c r="B91" s="89">
        <v>2</v>
      </c>
      <c r="C91" s="89">
        <v>20399</v>
      </c>
      <c r="D91" s="89" t="s">
        <v>288</v>
      </c>
      <c r="E91" s="90" t="s">
        <v>3</v>
      </c>
      <c r="F91" s="90" t="s">
        <v>13</v>
      </c>
      <c r="G91" s="83" t="s">
        <v>289</v>
      </c>
    </row>
    <row r="92" spans="1:17" x14ac:dyDescent="0.2">
      <c r="A92" s="89" t="s">
        <v>913</v>
      </c>
      <c r="B92" s="89">
        <v>2</v>
      </c>
      <c r="C92" s="89">
        <v>29901</v>
      </c>
      <c r="D92" s="89" t="s">
        <v>290</v>
      </c>
      <c r="E92" s="90" t="s">
        <v>3</v>
      </c>
      <c r="F92" s="90" t="s">
        <v>13</v>
      </c>
      <c r="G92" s="83" t="s">
        <v>291</v>
      </c>
    </row>
    <row r="93" spans="1:17" x14ac:dyDescent="0.2">
      <c r="A93" s="89" t="s">
        <v>914</v>
      </c>
      <c r="B93" s="89">
        <v>2</v>
      </c>
      <c r="C93" s="89">
        <v>29999</v>
      </c>
      <c r="D93" s="89" t="s">
        <v>193</v>
      </c>
      <c r="E93" s="90" t="s">
        <v>6</v>
      </c>
      <c r="F93" s="96" t="s">
        <v>132</v>
      </c>
      <c r="G93" s="83" t="s">
        <v>194</v>
      </c>
    </row>
    <row r="94" spans="1:17" x14ac:dyDescent="0.2">
      <c r="A94" s="89" t="s">
        <v>915</v>
      </c>
      <c r="B94" s="89">
        <v>2</v>
      </c>
      <c r="C94" s="89">
        <v>30101</v>
      </c>
      <c r="D94" s="89" t="s">
        <v>292</v>
      </c>
      <c r="E94" s="90" t="s">
        <v>3</v>
      </c>
      <c r="F94" s="90" t="s">
        <v>13</v>
      </c>
      <c r="G94" s="83" t="s">
        <v>293</v>
      </c>
    </row>
    <row r="95" spans="1:17" x14ac:dyDescent="0.2">
      <c r="A95" s="89" t="s">
        <v>916</v>
      </c>
      <c r="B95" s="89">
        <v>2</v>
      </c>
      <c r="C95" s="89">
        <v>30103</v>
      </c>
      <c r="D95" s="89" t="s">
        <v>294</v>
      </c>
      <c r="E95" s="90" t="s">
        <v>3</v>
      </c>
      <c r="F95" s="90" t="s">
        <v>13</v>
      </c>
      <c r="G95" s="83" t="s">
        <v>295</v>
      </c>
    </row>
    <row r="96" spans="1:17" x14ac:dyDescent="0.2">
      <c r="A96" s="89" t="s">
        <v>917</v>
      </c>
      <c r="B96" s="89">
        <v>2</v>
      </c>
      <c r="C96" s="89">
        <v>30105</v>
      </c>
      <c r="D96" s="89" t="s">
        <v>296</v>
      </c>
      <c r="E96" s="90" t="s">
        <v>3</v>
      </c>
      <c r="F96" s="90" t="s">
        <v>13</v>
      </c>
      <c r="G96" s="83" t="s">
        <v>297</v>
      </c>
    </row>
    <row r="97" spans="1:7" x14ac:dyDescent="0.2">
      <c r="A97" s="89" t="s">
        <v>918</v>
      </c>
      <c r="B97" s="89">
        <v>2</v>
      </c>
      <c r="C97" s="89">
        <v>30107</v>
      </c>
      <c r="D97" s="89" t="s">
        <v>298</v>
      </c>
      <c r="E97" s="90" t="s">
        <v>3</v>
      </c>
      <c r="F97" s="90" t="s">
        <v>13</v>
      </c>
      <c r="G97" s="83" t="s">
        <v>299</v>
      </c>
    </row>
    <row r="98" spans="1:7" x14ac:dyDescent="0.2">
      <c r="A98" s="89" t="s">
        <v>919</v>
      </c>
      <c r="B98" s="89">
        <v>2</v>
      </c>
      <c r="C98" s="89">
        <v>30109</v>
      </c>
      <c r="D98" s="89" t="s">
        <v>300</v>
      </c>
      <c r="E98" s="90" t="s">
        <v>3</v>
      </c>
      <c r="F98" s="90" t="s">
        <v>13</v>
      </c>
      <c r="G98" s="83" t="s">
        <v>301</v>
      </c>
    </row>
    <row r="99" spans="1:7" x14ac:dyDescent="0.2">
      <c r="A99" s="89" t="s">
        <v>920</v>
      </c>
      <c r="B99" s="89">
        <v>2</v>
      </c>
      <c r="C99" s="89">
        <v>30111</v>
      </c>
      <c r="D99" s="89" t="s">
        <v>302</v>
      </c>
      <c r="E99" s="90" t="s">
        <v>3</v>
      </c>
      <c r="F99" s="90" t="s">
        <v>13</v>
      </c>
      <c r="G99" s="83" t="s">
        <v>303</v>
      </c>
    </row>
    <row r="100" spans="1:7" x14ac:dyDescent="0.2">
      <c r="A100" s="89" t="s">
        <v>921</v>
      </c>
      <c r="B100" s="89">
        <v>2</v>
      </c>
      <c r="C100" s="89">
        <v>30113</v>
      </c>
      <c r="D100" s="89" t="s">
        <v>304</v>
      </c>
      <c r="E100" s="90" t="s">
        <v>3</v>
      </c>
      <c r="F100" s="90" t="s">
        <v>13</v>
      </c>
      <c r="G100" s="83" t="s">
        <v>305</v>
      </c>
    </row>
    <row r="101" spans="1:7" x14ac:dyDescent="0.2">
      <c r="A101" s="89" t="s">
        <v>922</v>
      </c>
      <c r="B101" s="89">
        <v>2</v>
      </c>
      <c r="C101" s="89">
        <v>30115</v>
      </c>
      <c r="D101" s="89" t="s">
        <v>306</v>
      </c>
      <c r="E101" s="90" t="s">
        <v>3</v>
      </c>
      <c r="F101" s="90" t="s">
        <v>13</v>
      </c>
      <c r="G101" s="83" t="s">
        <v>307</v>
      </c>
    </row>
    <row r="102" spans="1:7" x14ac:dyDescent="0.2">
      <c r="A102" s="89" t="s">
        <v>923</v>
      </c>
      <c r="B102" s="89">
        <v>2</v>
      </c>
      <c r="C102" s="89">
        <v>30117</v>
      </c>
      <c r="D102" s="89" t="s">
        <v>308</v>
      </c>
      <c r="E102" s="90" t="s">
        <v>3</v>
      </c>
      <c r="F102" s="90" t="s">
        <v>13</v>
      </c>
      <c r="G102" s="83" t="s">
        <v>309</v>
      </c>
    </row>
    <row r="103" spans="1:7" x14ac:dyDescent="0.2">
      <c r="A103" s="89" t="s">
        <v>924</v>
      </c>
      <c r="B103" s="89">
        <v>2</v>
      </c>
      <c r="C103" s="89">
        <v>30199</v>
      </c>
      <c r="D103" s="89" t="s">
        <v>310</v>
      </c>
      <c r="E103" s="90" t="s">
        <v>3</v>
      </c>
      <c r="F103" s="90" t="s">
        <v>13</v>
      </c>
      <c r="G103" s="83" t="s">
        <v>311</v>
      </c>
    </row>
    <row r="104" spans="1:7" x14ac:dyDescent="0.2">
      <c r="A104" s="89" t="s">
        <v>925</v>
      </c>
      <c r="B104" s="89">
        <v>2</v>
      </c>
      <c r="C104" s="89">
        <v>30301</v>
      </c>
      <c r="D104" s="89" t="s">
        <v>312</v>
      </c>
      <c r="E104" s="90" t="s">
        <v>3</v>
      </c>
      <c r="F104" s="90" t="s">
        <v>13</v>
      </c>
      <c r="G104" s="81" t="s">
        <v>313</v>
      </c>
    </row>
    <row r="105" spans="1:7" x14ac:dyDescent="0.2">
      <c r="A105" s="89" t="s">
        <v>926</v>
      </c>
      <c r="B105" s="89">
        <v>2</v>
      </c>
      <c r="C105" s="89">
        <v>30303</v>
      </c>
      <c r="D105" s="89" t="s">
        <v>314</v>
      </c>
      <c r="E105" s="90" t="s">
        <v>3</v>
      </c>
      <c r="F105" s="90" t="s">
        <v>13</v>
      </c>
      <c r="G105" s="83" t="s">
        <v>315</v>
      </c>
    </row>
    <row r="106" spans="1:7" x14ac:dyDescent="0.2">
      <c r="A106" s="89" t="s">
        <v>927</v>
      </c>
      <c r="B106" s="89">
        <v>2</v>
      </c>
      <c r="C106" s="89">
        <v>30305</v>
      </c>
      <c r="D106" s="89" t="s">
        <v>316</v>
      </c>
      <c r="E106" s="90" t="s">
        <v>3</v>
      </c>
      <c r="F106" s="90" t="s">
        <v>13</v>
      </c>
      <c r="G106" s="83" t="s">
        <v>317</v>
      </c>
    </row>
    <row r="107" spans="1:7" x14ac:dyDescent="0.2">
      <c r="A107" s="89" t="s">
        <v>928</v>
      </c>
      <c r="B107" s="89">
        <v>2</v>
      </c>
      <c r="C107" s="89">
        <v>30307</v>
      </c>
      <c r="D107" s="89" t="s">
        <v>318</v>
      </c>
      <c r="E107" s="90" t="s">
        <v>3</v>
      </c>
      <c r="F107" s="90" t="s">
        <v>13</v>
      </c>
      <c r="G107" s="83" t="s">
        <v>319</v>
      </c>
    </row>
    <row r="108" spans="1:7" x14ac:dyDescent="0.2">
      <c r="A108" s="89" t="s">
        <v>929</v>
      </c>
      <c r="B108" s="89">
        <v>2</v>
      </c>
      <c r="C108" s="89">
        <v>30399</v>
      </c>
      <c r="D108" s="89" t="s">
        <v>320</v>
      </c>
      <c r="E108" s="90" t="s">
        <v>3</v>
      </c>
      <c r="F108" s="90" t="s">
        <v>13</v>
      </c>
      <c r="G108" s="83" t="s">
        <v>321</v>
      </c>
    </row>
    <row r="109" spans="1:7" x14ac:dyDescent="0.2">
      <c r="A109" s="89" t="s">
        <v>930</v>
      </c>
      <c r="B109" s="89">
        <v>2</v>
      </c>
      <c r="C109" s="89">
        <v>30501</v>
      </c>
      <c r="D109" s="89" t="s">
        <v>322</v>
      </c>
      <c r="E109" s="90" t="s">
        <v>3</v>
      </c>
      <c r="F109" s="90" t="s">
        <v>13</v>
      </c>
      <c r="G109" s="83" t="s">
        <v>323</v>
      </c>
    </row>
    <row r="110" spans="1:7" x14ac:dyDescent="0.2">
      <c r="A110" s="89" t="s">
        <v>931</v>
      </c>
      <c r="B110" s="89">
        <v>2</v>
      </c>
      <c r="C110" s="89">
        <v>30503</v>
      </c>
      <c r="D110" s="89" t="s">
        <v>324</v>
      </c>
      <c r="E110" s="90" t="s">
        <v>3</v>
      </c>
      <c r="F110" s="90" t="s">
        <v>13</v>
      </c>
      <c r="G110" s="83" t="s">
        <v>325</v>
      </c>
    </row>
    <row r="111" spans="1:7" x14ac:dyDescent="0.2">
      <c r="A111" s="89" t="s">
        <v>932</v>
      </c>
      <c r="B111" s="89">
        <v>2</v>
      </c>
      <c r="C111" s="89">
        <v>30505</v>
      </c>
      <c r="D111" s="89" t="s">
        <v>326</v>
      </c>
      <c r="E111" s="90" t="s">
        <v>3</v>
      </c>
      <c r="F111" s="90" t="s">
        <v>13</v>
      </c>
      <c r="G111" s="83" t="s">
        <v>327</v>
      </c>
    </row>
    <row r="112" spans="1:7" x14ac:dyDescent="0.2">
      <c r="A112" s="89" t="s">
        <v>933</v>
      </c>
      <c r="B112" s="89">
        <v>2</v>
      </c>
      <c r="C112" s="89">
        <v>30507</v>
      </c>
      <c r="D112" s="89" t="s">
        <v>328</v>
      </c>
      <c r="E112" s="90" t="s">
        <v>3</v>
      </c>
      <c r="F112" s="90" t="s">
        <v>13</v>
      </c>
      <c r="G112" s="83" t="s">
        <v>329</v>
      </c>
    </row>
    <row r="113" spans="1:7" x14ac:dyDescent="0.2">
      <c r="A113" s="89" t="s">
        <v>934</v>
      </c>
      <c r="B113" s="89">
        <v>2</v>
      </c>
      <c r="C113" s="89">
        <v>30509</v>
      </c>
      <c r="D113" s="89" t="s">
        <v>330</v>
      </c>
      <c r="E113" s="90" t="s">
        <v>3</v>
      </c>
      <c r="F113" s="90" t="s">
        <v>13</v>
      </c>
      <c r="G113" s="83" t="s">
        <v>331</v>
      </c>
    </row>
    <row r="114" spans="1:7" x14ac:dyDescent="0.2">
      <c r="A114" s="89" t="s">
        <v>935</v>
      </c>
      <c r="B114" s="89">
        <v>2</v>
      </c>
      <c r="C114" s="89">
        <v>30511</v>
      </c>
      <c r="D114" s="89" t="s">
        <v>332</v>
      </c>
      <c r="E114" s="90" t="s">
        <v>3</v>
      </c>
      <c r="F114" s="90" t="s">
        <v>13</v>
      </c>
      <c r="G114" s="83" t="s">
        <v>333</v>
      </c>
    </row>
    <row r="115" spans="1:7" x14ac:dyDescent="0.2">
      <c r="A115" s="89" t="s">
        <v>936</v>
      </c>
      <c r="B115" s="89">
        <v>2</v>
      </c>
      <c r="C115" s="89">
        <v>30513</v>
      </c>
      <c r="D115" s="89" t="s">
        <v>334</v>
      </c>
      <c r="E115" s="90" t="s">
        <v>3</v>
      </c>
      <c r="F115" s="90" t="s">
        <v>13</v>
      </c>
      <c r="G115" s="83" t="s">
        <v>335</v>
      </c>
    </row>
    <row r="116" spans="1:7" x14ac:dyDescent="0.2">
      <c r="A116" s="89" t="s">
        <v>937</v>
      </c>
      <c r="B116" s="89">
        <v>2</v>
      </c>
      <c r="C116" s="89">
        <v>30515</v>
      </c>
      <c r="D116" s="89" t="s">
        <v>336</v>
      </c>
      <c r="E116" s="90" t="s">
        <v>3</v>
      </c>
      <c r="F116" s="90" t="s">
        <v>13</v>
      </c>
      <c r="G116" s="83" t="s">
        <v>337</v>
      </c>
    </row>
    <row r="117" spans="1:7" x14ac:dyDescent="0.2">
      <c r="A117" s="89" t="s">
        <v>938</v>
      </c>
      <c r="B117" s="89">
        <v>2</v>
      </c>
      <c r="C117" s="89">
        <v>30599</v>
      </c>
      <c r="D117" s="89" t="s">
        <v>338</v>
      </c>
      <c r="E117" s="90" t="s">
        <v>3</v>
      </c>
      <c r="F117" s="90" t="s">
        <v>13</v>
      </c>
      <c r="G117" s="83" t="s">
        <v>339</v>
      </c>
    </row>
    <row r="118" spans="1:7" x14ac:dyDescent="0.2">
      <c r="A118" s="89" t="s">
        <v>939</v>
      </c>
      <c r="B118" s="89">
        <v>2</v>
      </c>
      <c r="C118" s="89">
        <v>30701</v>
      </c>
      <c r="D118" s="89" t="s">
        <v>340</v>
      </c>
      <c r="E118" s="90" t="s">
        <v>3</v>
      </c>
      <c r="F118" s="90" t="s">
        <v>13</v>
      </c>
      <c r="G118" s="83" t="s">
        <v>341</v>
      </c>
    </row>
    <row r="119" spans="1:7" x14ac:dyDescent="0.2">
      <c r="A119" s="89" t="s">
        <v>940</v>
      </c>
      <c r="B119" s="89">
        <v>2</v>
      </c>
      <c r="C119" s="89">
        <v>30703</v>
      </c>
      <c r="D119" s="89" t="s">
        <v>342</v>
      </c>
      <c r="E119" s="90" t="s">
        <v>3</v>
      </c>
      <c r="F119" s="90" t="s">
        <v>13</v>
      </c>
      <c r="G119" s="83" t="s">
        <v>343</v>
      </c>
    </row>
    <row r="120" spans="1:7" x14ac:dyDescent="0.2">
      <c r="A120" s="89" t="s">
        <v>941</v>
      </c>
      <c r="B120" s="89">
        <v>2</v>
      </c>
      <c r="C120" s="89">
        <v>30705</v>
      </c>
      <c r="D120" s="89" t="s">
        <v>344</v>
      </c>
      <c r="E120" s="90" t="s">
        <v>3</v>
      </c>
      <c r="F120" s="90" t="s">
        <v>13</v>
      </c>
      <c r="G120" s="83" t="s">
        <v>345</v>
      </c>
    </row>
    <row r="121" spans="1:7" x14ac:dyDescent="0.2">
      <c r="A121" s="89" t="s">
        <v>942</v>
      </c>
      <c r="B121" s="89">
        <v>2</v>
      </c>
      <c r="C121" s="89">
        <v>30707</v>
      </c>
      <c r="D121" s="89" t="s">
        <v>346</v>
      </c>
      <c r="E121" s="90" t="s">
        <v>3</v>
      </c>
      <c r="F121" s="90" t="s">
        <v>13</v>
      </c>
      <c r="G121" s="83" t="s">
        <v>347</v>
      </c>
    </row>
    <row r="122" spans="1:7" x14ac:dyDescent="0.2">
      <c r="A122" s="89" t="s">
        <v>943</v>
      </c>
      <c r="B122" s="89">
        <v>2</v>
      </c>
      <c r="C122" s="89">
        <v>30709</v>
      </c>
      <c r="D122" s="89" t="s">
        <v>348</v>
      </c>
      <c r="E122" s="90" t="s">
        <v>3</v>
      </c>
      <c r="F122" s="90" t="s">
        <v>13</v>
      </c>
      <c r="G122" s="83" t="s">
        <v>349</v>
      </c>
    </row>
    <row r="123" spans="1:7" x14ac:dyDescent="0.2">
      <c r="A123" s="89" t="s">
        <v>944</v>
      </c>
      <c r="B123" s="89">
        <v>2</v>
      </c>
      <c r="C123" s="89">
        <v>30711</v>
      </c>
      <c r="D123" s="89" t="s">
        <v>350</v>
      </c>
      <c r="E123" s="90" t="s">
        <v>3</v>
      </c>
      <c r="F123" s="90" t="s">
        <v>13</v>
      </c>
      <c r="G123" s="83" t="s">
        <v>351</v>
      </c>
    </row>
    <row r="124" spans="1:7" x14ac:dyDescent="0.2">
      <c r="A124" s="89" t="s">
        <v>945</v>
      </c>
      <c r="B124" s="89">
        <v>2</v>
      </c>
      <c r="C124" s="89">
        <v>30713</v>
      </c>
      <c r="D124" s="89" t="s">
        <v>352</v>
      </c>
      <c r="E124" s="90" t="s">
        <v>3</v>
      </c>
      <c r="F124" s="90" t="s">
        <v>13</v>
      </c>
      <c r="G124" s="83" t="s">
        <v>353</v>
      </c>
    </row>
    <row r="125" spans="1:7" x14ac:dyDescent="0.2">
      <c r="A125" s="89" t="s">
        <v>946</v>
      </c>
      <c r="B125" s="89">
        <v>2</v>
      </c>
      <c r="C125" s="89">
        <v>30715</v>
      </c>
      <c r="D125" s="89" t="s">
        <v>354</v>
      </c>
      <c r="E125" s="90" t="s">
        <v>3</v>
      </c>
      <c r="F125" s="90" t="s">
        <v>13</v>
      </c>
      <c r="G125" s="83" t="s">
        <v>355</v>
      </c>
    </row>
    <row r="126" spans="1:7" x14ac:dyDescent="0.2">
      <c r="A126" s="89" t="s">
        <v>947</v>
      </c>
      <c r="B126" s="89">
        <v>2</v>
      </c>
      <c r="C126" s="89">
        <v>30717</v>
      </c>
      <c r="D126" s="89" t="s">
        <v>356</v>
      </c>
      <c r="E126" s="90" t="s">
        <v>3</v>
      </c>
      <c r="F126" s="90" t="s">
        <v>13</v>
      </c>
      <c r="G126" s="83" t="s">
        <v>357</v>
      </c>
    </row>
    <row r="127" spans="1:7" x14ac:dyDescent="0.2">
      <c r="A127" s="89" t="s">
        <v>948</v>
      </c>
      <c r="B127" s="89">
        <v>2</v>
      </c>
      <c r="C127" s="89">
        <v>30799</v>
      </c>
      <c r="D127" s="89" t="s">
        <v>358</v>
      </c>
      <c r="E127" s="90" t="s">
        <v>3</v>
      </c>
      <c r="F127" s="90" t="s">
        <v>13</v>
      </c>
      <c r="G127" s="83" t="s">
        <v>359</v>
      </c>
    </row>
    <row r="128" spans="1:7" x14ac:dyDescent="0.2">
      <c r="A128" s="89" t="s">
        <v>949</v>
      </c>
      <c r="B128" s="89">
        <v>2</v>
      </c>
      <c r="C128" s="89">
        <v>30901</v>
      </c>
      <c r="D128" s="89" t="s">
        <v>360</v>
      </c>
      <c r="E128" s="90" t="s">
        <v>3</v>
      </c>
      <c r="F128" s="90" t="s">
        <v>13</v>
      </c>
      <c r="G128" s="83" t="s">
        <v>361</v>
      </c>
    </row>
    <row r="129" spans="1:7" x14ac:dyDescent="0.2">
      <c r="A129" s="89" t="s">
        <v>950</v>
      </c>
      <c r="B129" s="89">
        <v>2</v>
      </c>
      <c r="C129" s="89">
        <v>30903</v>
      </c>
      <c r="D129" s="89" t="s">
        <v>362</v>
      </c>
      <c r="E129" s="90" t="s">
        <v>3</v>
      </c>
      <c r="F129" s="90" t="s">
        <v>13</v>
      </c>
      <c r="G129" s="83" t="s">
        <v>363</v>
      </c>
    </row>
    <row r="130" spans="1:7" x14ac:dyDescent="0.2">
      <c r="A130" s="89" t="s">
        <v>951</v>
      </c>
      <c r="B130" s="89">
        <v>2</v>
      </c>
      <c r="C130" s="89">
        <v>30905</v>
      </c>
      <c r="D130" s="89" t="s">
        <v>364</v>
      </c>
      <c r="E130" s="90" t="s">
        <v>3</v>
      </c>
      <c r="F130" s="90" t="s">
        <v>13</v>
      </c>
      <c r="G130" s="83" t="s">
        <v>365</v>
      </c>
    </row>
    <row r="131" spans="1:7" x14ac:dyDescent="0.2">
      <c r="A131" s="89" t="s">
        <v>952</v>
      </c>
      <c r="B131" s="89">
        <v>2</v>
      </c>
      <c r="C131" s="89">
        <v>30907</v>
      </c>
      <c r="D131" s="89" t="s">
        <v>366</v>
      </c>
      <c r="E131" s="90" t="s">
        <v>3</v>
      </c>
      <c r="F131" s="90" t="s">
        <v>13</v>
      </c>
      <c r="G131" s="83" t="s">
        <v>367</v>
      </c>
    </row>
    <row r="132" spans="1:7" x14ac:dyDescent="0.2">
      <c r="A132" s="89" t="s">
        <v>953</v>
      </c>
      <c r="B132" s="89">
        <v>2</v>
      </c>
      <c r="C132" s="89">
        <v>30909</v>
      </c>
      <c r="D132" s="89" t="s">
        <v>368</v>
      </c>
      <c r="E132" s="90" t="s">
        <v>3</v>
      </c>
      <c r="F132" s="90" t="s">
        <v>13</v>
      </c>
      <c r="G132" s="83" t="s">
        <v>369</v>
      </c>
    </row>
    <row r="133" spans="1:7" x14ac:dyDescent="0.2">
      <c r="A133" s="89" t="s">
        <v>954</v>
      </c>
      <c r="B133" s="89">
        <v>2</v>
      </c>
      <c r="C133" s="89">
        <v>30911</v>
      </c>
      <c r="D133" s="89" t="s">
        <v>370</v>
      </c>
      <c r="E133" s="90" t="s">
        <v>3</v>
      </c>
      <c r="F133" s="90" t="s">
        <v>13</v>
      </c>
      <c r="G133" s="83" t="s">
        <v>371</v>
      </c>
    </row>
    <row r="134" spans="1:7" x14ac:dyDescent="0.2">
      <c r="A134" s="89" t="s">
        <v>955</v>
      </c>
      <c r="B134" s="89">
        <v>2</v>
      </c>
      <c r="C134" s="89">
        <v>30913</v>
      </c>
      <c r="D134" s="89" t="s">
        <v>372</v>
      </c>
      <c r="E134" s="90" t="s">
        <v>3</v>
      </c>
      <c r="F134" s="90" t="s">
        <v>13</v>
      </c>
      <c r="G134" s="83" t="s">
        <v>373</v>
      </c>
    </row>
    <row r="135" spans="1:7" x14ac:dyDescent="0.2">
      <c r="A135" s="89" t="s">
        <v>956</v>
      </c>
      <c r="B135" s="89">
        <v>2</v>
      </c>
      <c r="C135" s="89">
        <v>30999</v>
      </c>
      <c r="D135" s="89" t="s">
        <v>374</v>
      </c>
      <c r="E135" s="90" t="s">
        <v>3</v>
      </c>
      <c r="F135" s="90" t="s">
        <v>13</v>
      </c>
      <c r="G135" s="83" t="s">
        <v>375</v>
      </c>
    </row>
    <row r="136" spans="1:7" x14ac:dyDescent="0.2">
      <c r="A136" s="89" t="s">
        <v>957</v>
      </c>
      <c r="B136" s="89">
        <v>2</v>
      </c>
      <c r="C136" s="89">
        <v>31101</v>
      </c>
      <c r="D136" s="89" t="s">
        <v>376</v>
      </c>
      <c r="E136" s="90" t="s">
        <v>3</v>
      </c>
      <c r="F136" s="90" t="s">
        <v>13</v>
      </c>
      <c r="G136" s="83" t="s">
        <v>377</v>
      </c>
    </row>
    <row r="137" spans="1:7" x14ac:dyDescent="0.2">
      <c r="A137" s="89" t="s">
        <v>958</v>
      </c>
      <c r="B137" s="89">
        <v>2</v>
      </c>
      <c r="C137" s="89">
        <v>31103</v>
      </c>
      <c r="D137" s="89" t="s">
        <v>378</v>
      </c>
      <c r="E137" s="90" t="s">
        <v>3</v>
      </c>
      <c r="F137" s="90" t="s">
        <v>13</v>
      </c>
      <c r="G137" s="83" t="s">
        <v>379</v>
      </c>
    </row>
    <row r="138" spans="1:7" x14ac:dyDescent="0.2">
      <c r="A138" s="89" t="s">
        <v>959</v>
      </c>
      <c r="B138" s="89">
        <v>2</v>
      </c>
      <c r="C138" s="89">
        <v>31199</v>
      </c>
      <c r="D138" s="89" t="s">
        <v>380</v>
      </c>
      <c r="E138" s="90" t="s">
        <v>3</v>
      </c>
      <c r="F138" s="90" t="s">
        <v>13</v>
      </c>
      <c r="G138" s="83" t="s">
        <v>381</v>
      </c>
    </row>
    <row r="139" spans="1:7" x14ac:dyDescent="0.2">
      <c r="A139" s="89" t="s">
        <v>960</v>
      </c>
      <c r="B139" s="89">
        <v>2</v>
      </c>
      <c r="C139" s="89">
        <v>31301</v>
      </c>
      <c r="D139" s="89" t="s">
        <v>382</v>
      </c>
      <c r="E139" s="90" t="s">
        <v>3</v>
      </c>
      <c r="F139" s="90" t="s">
        <v>13</v>
      </c>
      <c r="G139" s="83" t="s">
        <v>383</v>
      </c>
    </row>
    <row r="140" spans="1:7" x14ac:dyDescent="0.2">
      <c r="A140" s="89" t="s">
        <v>961</v>
      </c>
      <c r="B140" s="89">
        <v>2</v>
      </c>
      <c r="C140" s="89">
        <v>31303</v>
      </c>
      <c r="D140" s="89" t="s">
        <v>384</v>
      </c>
      <c r="E140" s="90" t="s">
        <v>3</v>
      </c>
      <c r="F140" s="90" t="s">
        <v>13</v>
      </c>
      <c r="G140" s="83" t="s">
        <v>385</v>
      </c>
    </row>
    <row r="141" spans="1:7" x14ac:dyDescent="0.2">
      <c r="A141" s="89" t="s">
        <v>962</v>
      </c>
      <c r="B141" s="89">
        <v>2</v>
      </c>
      <c r="C141" s="89">
        <v>31305</v>
      </c>
      <c r="D141" s="89" t="s">
        <v>386</v>
      </c>
      <c r="E141" s="90" t="s">
        <v>3</v>
      </c>
      <c r="F141" s="90" t="s">
        <v>13</v>
      </c>
      <c r="G141" s="83" t="s">
        <v>387</v>
      </c>
    </row>
    <row r="142" spans="1:7" x14ac:dyDescent="0.2">
      <c r="A142" s="89" t="s">
        <v>963</v>
      </c>
      <c r="B142" s="89">
        <v>2</v>
      </c>
      <c r="C142" s="89">
        <v>31307</v>
      </c>
      <c r="D142" s="89" t="s">
        <v>388</v>
      </c>
      <c r="E142" s="90" t="s">
        <v>3</v>
      </c>
      <c r="F142" s="90" t="s">
        <v>13</v>
      </c>
      <c r="G142" s="83" t="s">
        <v>389</v>
      </c>
    </row>
    <row r="143" spans="1:7" x14ac:dyDescent="0.2">
      <c r="A143" s="89" t="s">
        <v>964</v>
      </c>
      <c r="B143" s="89">
        <v>2</v>
      </c>
      <c r="C143" s="89">
        <v>31309</v>
      </c>
      <c r="D143" s="89" t="s">
        <v>390</v>
      </c>
      <c r="E143" s="90" t="s">
        <v>3</v>
      </c>
      <c r="F143" s="90" t="s">
        <v>13</v>
      </c>
      <c r="G143" s="83" t="s">
        <v>391</v>
      </c>
    </row>
    <row r="144" spans="1:7" x14ac:dyDescent="0.2">
      <c r="A144" s="89" t="s">
        <v>965</v>
      </c>
      <c r="B144" s="89">
        <v>2</v>
      </c>
      <c r="C144" s="89">
        <v>31311</v>
      </c>
      <c r="D144" s="89" t="s">
        <v>392</v>
      </c>
      <c r="E144" s="90" t="s">
        <v>3</v>
      </c>
      <c r="F144" s="90" t="s">
        <v>13</v>
      </c>
      <c r="G144" s="83" t="s">
        <v>393</v>
      </c>
    </row>
    <row r="145" spans="1:7" x14ac:dyDescent="0.2">
      <c r="A145" s="89" t="s">
        <v>966</v>
      </c>
      <c r="B145" s="89">
        <v>2</v>
      </c>
      <c r="C145" s="89">
        <v>31313</v>
      </c>
      <c r="D145" s="89" t="s">
        <v>394</v>
      </c>
      <c r="E145" s="90" t="s">
        <v>3</v>
      </c>
      <c r="F145" s="90" t="s">
        <v>13</v>
      </c>
      <c r="G145" s="83" t="s">
        <v>395</v>
      </c>
    </row>
    <row r="146" spans="1:7" x14ac:dyDescent="0.2">
      <c r="A146" s="89" t="s">
        <v>967</v>
      </c>
      <c r="B146" s="89">
        <v>2</v>
      </c>
      <c r="C146" s="89">
        <v>31315</v>
      </c>
      <c r="D146" s="89" t="s">
        <v>396</v>
      </c>
      <c r="E146" s="90" t="s">
        <v>3</v>
      </c>
      <c r="F146" s="90" t="s">
        <v>13</v>
      </c>
      <c r="G146" s="83" t="s">
        <v>397</v>
      </c>
    </row>
    <row r="147" spans="1:7" x14ac:dyDescent="0.2">
      <c r="A147" s="89" t="s">
        <v>968</v>
      </c>
      <c r="B147" s="89">
        <v>2</v>
      </c>
      <c r="C147" s="89">
        <v>31317</v>
      </c>
      <c r="D147" s="89" t="s">
        <v>398</v>
      </c>
      <c r="E147" s="90" t="s">
        <v>3</v>
      </c>
      <c r="F147" s="90" t="s">
        <v>13</v>
      </c>
      <c r="G147" s="83" t="s">
        <v>399</v>
      </c>
    </row>
    <row r="148" spans="1:7" x14ac:dyDescent="0.2">
      <c r="A148" s="89" t="s">
        <v>969</v>
      </c>
      <c r="B148" s="89">
        <v>2</v>
      </c>
      <c r="C148" s="89">
        <v>31399</v>
      </c>
      <c r="D148" s="89" t="s">
        <v>400</v>
      </c>
      <c r="E148" s="90" t="s">
        <v>3</v>
      </c>
      <c r="F148" s="90" t="s">
        <v>13</v>
      </c>
      <c r="G148" s="83" t="s">
        <v>401</v>
      </c>
    </row>
    <row r="149" spans="1:7" x14ac:dyDescent="0.2">
      <c r="A149" s="89" t="s">
        <v>970</v>
      </c>
      <c r="B149" s="89">
        <v>2</v>
      </c>
      <c r="C149" s="89">
        <v>31501</v>
      </c>
      <c r="D149" s="89" t="s">
        <v>402</v>
      </c>
      <c r="E149" s="90" t="s">
        <v>3</v>
      </c>
      <c r="F149" s="90" t="s">
        <v>13</v>
      </c>
      <c r="G149" s="83" t="s">
        <v>403</v>
      </c>
    </row>
    <row r="150" spans="1:7" x14ac:dyDescent="0.2">
      <c r="A150" s="89" t="s">
        <v>971</v>
      </c>
      <c r="B150" s="89">
        <v>2</v>
      </c>
      <c r="C150" s="89">
        <v>31503</v>
      </c>
      <c r="D150" s="89" t="s">
        <v>404</v>
      </c>
      <c r="E150" s="90" t="s">
        <v>3</v>
      </c>
      <c r="F150" s="90" t="s">
        <v>13</v>
      </c>
      <c r="G150" s="83" t="s">
        <v>405</v>
      </c>
    </row>
    <row r="151" spans="1:7" x14ac:dyDescent="0.2">
      <c r="A151" s="89" t="s">
        <v>972</v>
      </c>
      <c r="B151" s="89">
        <v>2</v>
      </c>
      <c r="C151" s="89">
        <v>31505</v>
      </c>
      <c r="D151" s="89" t="s">
        <v>406</v>
      </c>
      <c r="E151" s="90" t="s">
        <v>3</v>
      </c>
      <c r="F151" s="90" t="s">
        <v>13</v>
      </c>
      <c r="G151" s="83" t="s">
        <v>407</v>
      </c>
    </row>
    <row r="152" spans="1:7" x14ac:dyDescent="0.2">
      <c r="A152" s="89" t="s">
        <v>973</v>
      </c>
      <c r="B152" s="89">
        <v>2</v>
      </c>
      <c r="C152" s="89">
        <v>31507</v>
      </c>
      <c r="D152" s="89" t="s">
        <v>408</v>
      </c>
      <c r="E152" s="90" t="s">
        <v>3</v>
      </c>
      <c r="F152" s="90" t="s">
        <v>13</v>
      </c>
      <c r="G152" s="83" t="s">
        <v>409</v>
      </c>
    </row>
    <row r="153" spans="1:7" x14ac:dyDescent="0.2">
      <c r="A153" s="89" t="s">
        <v>974</v>
      </c>
      <c r="B153" s="89">
        <v>2</v>
      </c>
      <c r="C153" s="89">
        <v>31599</v>
      </c>
      <c r="D153" s="89" t="s">
        <v>410</v>
      </c>
      <c r="E153" s="90" t="s">
        <v>3</v>
      </c>
      <c r="F153" s="90" t="s">
        <v>13</v>
      </c>
      <c r="G153" s="83" t="s">
        <v>411</v>
      </c>
    </row>
    <row r="154" spans="1:7" x14ac:dyDescent="0.2">
      <c r="A154" s="89" t="s">
        <v>975</v>
      </c>
      <c r="B154" s="89">
        <v>2</v>
      </c>
      <c r="C154" s="89">
        <v>31701</v>
      </c>
      <c r="D154" s="89" t="s">
        <v>412</v>
      </c>
      <c r="E154" s="90" t="s">
        <v>3</v>
      </c>
      <c r="F154" s="90" t="s">
        <v>13</v>
      </c>
      <c r="G154" s="83" t="s">
        <v>413</v>
      </c>
    </row>
    <row r="155" spans="1:7" x14ac:dyDescent="0.2">
      <c r="A155" s="89" t="s">
        <v>976</v>
      </c>
      <c r="B155" s="89">
        <v>2</v>
      </c>
      <c r="C155" s="89">
        <v>31703</v>
      </c>
      <c r="D155" s="89" t="s">
        <v>414</v>
      </c>
      <c r="E155" s="90" t="s">
        <v>3</v>
      </c>
      <c r="F155" s="90" t="s">
        <v>13</v>
      </c>
      <c r="G155" s="83" t="s">
        <v>415</v>
      </c>
    </row>
    <row r="156" spans="1:7" x14ac:dyDescent="0.2">
      <c r="A156" s="89" t="s">
        <v>977</v>
      </c>
      <c r="B156" s="89">
        <v>2</v>
      </c>
      <c r="C156" s="89">
        <v>31705</v>
      </c>
      <c r="D156" s="89" t="s">
        <v>416</v>
      </c>
      <c r="E156" s="90" t="s">
        <v>3</v>
      </c>
      <c r="F156" s="90" t="s">
        <v>13</v>
      </c>
      <c r="G156" s="83" t="s">
        <v>417</v>
      </c>
    </row>
    <row r="157" spans="1:7" x14ac:dyDescent="0.2">
      <c r="A157" s="89" t="s">
        <v>978</v>
      </c>
      <c r="B157" s="89">
        <v>2</v>
      </c>
      <c r="C157" s="89">
        <v>31799</v>
      </c>
      <c r="D157" s="89" t="s">
        <v>418</v>
      </c>
      <c r="E157" s="90" t="s">
        <v>3</v>
      </c>
      <c r="F157" s="90" t="s">
        <v>13</v>
      </c>
      <c r="G157" s="83" t="s">
        <v>419</v>
      </c>
    </row>
    <row r="158" spans="1:7" x14ac:dyDescent="0.2">
      <c r="A158" s="89" t="s">
        <v>979</v>
      </c>
      <c r="B158" s="89">
        <v>2</v>
      </c>
      <c r="C158" s="89">
        <v>39901</v>
      </c>
      <c r="D158" s="89" t="s">
        <v>420</v>
      </c>
      <c r="E158" s="90" t="s">
        <v>3</v>
      </c>
      <c r="F158" s="90" t="s">
        <v>13</v>
      </c>
      <c r="G158" s="83" t="s">
        <v>421</v>
      </c>
    </row>
    <row r="159" spans="1:7" x14ac:dyDescent="0.2">
      <c r="A159" s="89" t="s">
        <v>980</v>
      </c>
      <c r="B159" s="89">
        <v>2</v>
      </c>
      <c r="C159" s="89">
        <v>39903</v>
      </c>
      <c r="D159" s="89" t="s">
        <v>422</v>
      </c>
      <c r="E159" s="90" t="s">
        <v>3</v>
      </c>
      <c r="F159" s="90" t="s">
        <v>13</v>
      </c>
      <c r="G159" s="83" t="s">
        <v>423</v>
      </c>
    </row>
    <row r="160" spans="1:7" x14ac:dyDescent="0.2">
      <c r="A160" s="89" t="s">
        <v>981</v>
      </c>
      <c r="B160" s="89">
        <v>2</v>
      </c>
      <c r="C160" s="89">
        <v>39905</v>
      </c>
      <c r="D160" s="89" t="s">
        <v>424</v>
      </c>
      <c r="E160" s="90" t="s">
        <v>3</v>
      </c>
      <c r="F160" s="90" t="s">
        <v>13</v>
      </c>
      <c r="G160" s="83" t="s">
        <v>425</v>
      </c>
    </row>
    <row r="161" spans="1:7" x14ac:dyDescent="0.2">
      <c r="A161" s="89" t="s">
        <v>982</v>
      </c>
      <c r="B161" s="89">
        <v>2</v>
      </c>
      <c r="C161" s="89">
        <v>39907</v>
      </c>
      <c r="D161" s="89" t="s">
        <v>426</v>
      </c>
      <c r="E161" s="90" t="s">
        <v>3</v>
      </c>
      <c r="F161" s="90" t="s">
        <v>13</v>
      </c>
      <c r="G161" s="83" t="s">
        <v>427</v>
      </c>
    </row>
    <row r="162" spans="1:7" x14ac:dyDescent="0.2">
      <c r="A162" s="89" t="s">
        <v>983</v>
      </c>
      <c r="B162" s="89">
        <v>2</v>
      </c>
      <c r="C162" s="89">
        <v>39909</v>
      </c>
      <c r="D162" s="89" t="s">
        <v>428</v>
      </c>
      <c r="E162" s="90" t="s">
        <v>3</v>
      </c>
      <c r="F162" s="90" t="s">
        <v>13</v>
      </c>
      <c r="G162" s="83" t="s">
        <v>429</v>
      </c>
    </row>
    <row r="163" spans="1:7" x14ac:dyDescent="0.2">
      <c r="A163" s="89" t="s">
        <v>984</v>
      </c>
      <c r="B163" s="89">
        <v>2</v>
      </c>
      <c r="C163" s="89">
        <v>39999</v>
      </c>
      <c r="D163" s="89" t="s">
        <v>430</v>
      </c>
      <c r="E163" s="90" t="s">
        <v>3</v>
      </c>
      <c r="F163" s="90" t="s">
        <v>13</v>
      </c>
      <c r="G163" s="83" t="s">
        <v>431</v>
      </c>
    </row>
    <row r="164" spans="1:7" x14ac:dyDescent="0.2">
      <c r="A164" s="89" t="s">
        <v>985</v>
      </c>
      <c r="B164" s="89">
        <v>2</v>
      </c>
      <c r="C164" s="89">
        <v>40101</v>
      </c>
      <c r="D164" s="89" t="s">
        <v>432</v>
      </c>
      <c r="E164" s="90" t="s">
        <v>3</v>
      </c>
      <c r="F164" s="90" t="s">
        <v>13</v>
      </c>
      <c r="G164" s="81" t="s">
        <v>433</v>
      </c>
    </row>
    <row r="165" spans="1:7" x14ac:dyDescent="0.2">
      <c r="A165" s="89" t="s">
        <v>986</v>
      </c>
      <c r="B165" s="89">
        <v>2</v>
      </c>
      <c r="C165" s="89">
        <v>40103</v>
      </c>
      <c r="D165" s="89" t="s">
        <v>434</v>
      </c>
      <c r="E165" s="90" t="s">
        <v>3</v>
      </c>
      <c r="F165" s="90" t="s">
        <v>13</v>
      </c>
      <c r="G165" s="83" t="s">
        <v>435</v>
      </c>
    </row>
    <row r="166" spans="1:7" x14ac:dyDescent="0.2">
      <c r="A166" s="89" t="s">
        <v>987</v>
      </c>
      <c r="B166" s="89">
        <v>2</v>
      </c>
      <c r="C166" s="89">
        <v>40105</v>
      </c>
      <c r="D166" s="89" t="s">
        <v>436</v>
      </c>
      <c r="E166" s="90" t="s">
        <v>3</v>
      </c>
      <c r="F166" s="90" t="s">
        <v>13</v>
      </c>
      <c r="G166" s="83" t="s">
        <v>437</v>
      </c>
    </row>
    <row r="167" spans="1:7" x14ac:dyDescent="0.2">
      <c r="A167" s="89" t="s">
        <v>988</v>
      </c>
      <c r="B167" s="89">
        <v>2</v>
      </c>
      <c r="C167" s="89">
        <v>40107</v>
      </c>
      <c r="D167" s="89" t="s">
        <v>438</v>
      </c>
      <c r="E167" s="90" t="s">
        <v>3</v>
      </c>
      <c r="F167" s="90" t="s">
        <v>13</v>
      </c>
      <c r="G167" s="83" t="s">
        <v>439</v>
      </c>
    </row>
    <row r="168" spans="1:7" x14ac:dyDescent="0.2">
      <c r="A168" s="89" t="s">
        <v>989</v>
      </c>
      <c r="B168" s="89">
        <v>2</v>
      </c>
      <c r="C168" s="89">
        <v>40199</v>
      </c>
      <c r="D168" s="89" t="s">
        <v>440</v>
      </c>
      <c r="E168" s="90" t="s">
        <v>3</v>
      </c>
      <c r="F168" s="90" t="s">
        <v>13</v>
      </c>
      <c r="G168" s="83" t="s">
        <v>441</v>
      </c>
    </row>
    <row r="169" spans="1:7" x14ac:dyDescent="0.2">
      <c r="A169" s="89" t="s">
        <v>990</v>
      </c>
      <c r="B169" s="89">
        <v>2</v>
      </c>
      <c r="C169" s="89">
        <v>40301</v>
      </c>
      <c r="D169" s="89" t="s">
        <v>442</v>
      </c>
      <c r="E169" s="90" t="s">
        <v>3</v>
      </c>
      <c r="F169" s="90" t="s">
        <v>13</v>
      </c>
      <c r="G169" s="83" t="s">
        <v>443</v>
      </c>
    </row>
    <row r="170" spans="1:7" x14ac:dyDescent="0.2">
      <c r="A170" s="89" t="s">
        <v>991</v>
      </c>
      <c r="B170" s="89">
        <v>2</v>
      </c>
      <c r="C170" s="89">
        <v>40303</v>
      </c>
      <c r="D170" s="89" t="s">
        <v>444</v>
      </c>
      <c r="E170" s="90" t="s">
        <v>3</v>
      </c>
      <c r="F170" s="90" t="s">
        <v>13</v>
      </c>
      <c r="G170" s="83" t="s">
        <v>445</v>
      </c>
    </row>
    <row r="171" spans="1:7" x14ac:dyDescent="0.2">
      <c r="A171" s="89" t="s">
        <v>992</v>
      </c>
      <c r="B171" s="89">
        <v>2</v>
      </c>
      <c r="C171" s="89">
        <v>40305</v>
      </c>
      <c r="D171" s="89" t="s">
        <v>446</v>
      </c>
      <c r="E171" s="90" t="s">
        <v>3</v>
      </c>
      <c r="F171" s="90" t="s">
        <v>13</v>
      </c>
      <c r="G171" s="83" t="s">
        <v>447</v>
      </c>
    </row>
    <row r="172" spans="1:7" x14ac:dyDescent="0.2">
      <c r="A172" s="89" t="s">
        <v>993</v>
      </c>
      <c r="B172" s="89">
        <v>2</v>
      </c>
      <c r="C172" s="89">
        <v>40307</v>
      </c>
      <c r="D172" s="89" t="s">
        <v>448</v>
      </c>
      <c r="E172" s="90" t="s">
        <v>3</v>
      </c>
      <c r="F172" s="90" t="s">
        <v>13</v>
      </c>
      <c r="G172" s="83" t="s">
        <v>449</v>
      </c>
    </row>
    <row r="173" spans="1:7" x14ac:dyDescent="0.2">
      <c r="A173" s="89" t="s">
        <v>994</v>
      </c>
      <c r="B173" s="89">
        <v>2</v>
      </c>
      <c r="C173" s="89">
        <v>40309</v>
      </c>
      <c r="D173" s="89" t="s">
        <v>450</v>
      </c>
      <c r="E173" s="90" t="s">
        <v>3</v>
      </c>
      <c r="F173" s="90" t="s">
        <v>13</v>
      </c>
      <c r="G173" s="83" t="s">
        <v>451</v>
      </c>
    </row>
    <row r="174" spans="1:7" x14ac:dyDescent="0.2">
      <c r="A174" s="89" t="s">
        <v>995</v>
      </c>
      <c r="B174" s="89">
        <v>2</v>
      </c>
      <c r="C174" s="89">
        <v>40311</v>
      </c>
      <c r="D174" s="89" t="s">
        <v>452</v>
      </c>
      <c r="E174" s="90" t="s">
        <v>3</v>
      </c>
      <c r="F174" s="90" t="s">
        <v>13</v>
      </c>
      <c r="G174" s="83" t="s">
        <v>453</v>
      </c>
    </row>
    <row r="175" spans="1:7" x14ac:dyDescent="0.2">
      <c r="A175" s="89" t="s">
        <v>996</v>
      </c>
      <c r="B175" s="89">
        <v>2</v>
      </c>
      <c r="C175" s="89">
        <v>40313</v>
      </c>
      <c r="D175" s="89" t="s">
        <v>454</v>
      </c>
      <c r="E175" s="90" t="s">
        <v>3</v>
      </c>
      <c r="F175" s="90" t="s">
        <v>13</v>
      </c>
      <c r="G175" s="83" t="s">
        <v>455</v>
      </c>
    </row>
    <row r="176" spans="1:7" x14ac:dyDescent="0.2">
      <c r="A176" s="89" t="s">
        <v>997</v>
      </c>
      <c r="B176" s="89">
        <v>2</v>
      </c>
      <c r="C176" s="89">
        <v>40315</v>
      </c>
      <c r="D176" s="89" t="s">
        <v>456</v>
      </c>
      <c r="E176" s="90" t="s">
        <v>3</v>
      </c>
      <c r="F176" s="90" t="s">
        <v>13</v>
      </c>
      <c r="G176" s="83" t="s">
        <v>457</v>
      </c>
    </row>
    <row r="177" spans="1:7" x14ac:dyDescent="0.2">
      <c r="A177" s="89" t="s">
        <v>998</v>
      </c>
      <c r="B177" s="89">
        <v>2</v>
      </c>
      <c r="C177" s="89">
        <v>40317</v>
      </c>
      <c r="D177" s="89" t="s">
        <v>458</v>
      </c>
      <c r="E177" s="90" t="s">
        <v>3</v>
      </c>
      <c r="F177" s="90" t="s">
        <v>13</v>
      </c>
      <c r="G177" s="83" t="s">
        <v>459</v>
      </c>
    </row>
    <row r="178" spans="1:7" x14ac:dyDescent="0.2">
      <c r="A178" s="89" t="s">
        <v>999</v>
      </c>
      <c r="B178" s="89">
        <v>2</v>
      </c>
      <c r="C178" s="89">
        <v>40319</v>
      </c>
      <c r="D178" s="89" t="s">
        <v>460</v>
      </c>
      <c r="E178" s="90" t="s">
        <v>3</v>
      </c>
      <c r="F178" s="90" t="s">
        <v>13</v>
      </c>
      <c r="G178" s="83" t="s">
        <v>461</v>
      </c>
    </row>
    <row r="179" spans="1:7" x14ac:dyDescent="0.2">
      <c r="A179" s="89" t="s">
        <v>1000</v>
      </c>
      <c r="B179" s="89">
        <v>2</v>
      </c>
      <c r="C179" s="89">
        <v>40321</v>
      </c>
      <c r="D179" s="89" t="s">
        <v>462</v>
      </c>
      <c r="E179" s="90" t="s">
        <v>3</v>
      </c>
      <c r="F179" s="90" t="s">
        <v>13</v>
      </c>
      <c r="G179" s="83" t="s">
        <v>463</v>
      </c>
    </row>
    <row r="180" spans="1:7" x14ac:dyDescent="0.2">
      <c r="A180" s="89" t="s">
        <v>1001</v>
      </c>
      <c r="B180" s="89">
        <v>2</v>
      </c>
      <c r="C180" s="89">
        <v>40323</v>
      </c>
      <c r="D180" s="89" t="s">
        <v>464</v>
      </c>
      <c r="E180" s="90" t="s">
        <v>3</v>
      </c>
      <c r="F180" s="90" t="s">
        <v>13</v>
      </c>
      <c r="G180" s="83" t="s">
        <v>465</v>
      </c>
    </row>
    <row r="181" spans="1:7" x14ac:dyDescent="0.2">
      <c r="A181" s="89" t="s">
        <v>1002</v>
      </c>
      <c r="B181" s="89">
        <v>2</v>
      </c>
      <c r="C181" s="89">
        <v>40325</v>
      </c>
      <c r="D181" s="89" t="s">
        <v>466</v>
      </c>
      <c r="E181" s="90" t="s">
        <v>3</v>
      </c>
      <c r="F181" s="90" t="s">
        <v>13</v>
      </c>
      <c r="G181" s="83" t="s">
        <v>467</v>
      </c>
    </row>
    <row r="182" spans="1:7" x14ac:dyDescent="0.2">
      <c r="A182" s="89" t="s">
        <v>1003</v>
      </c>
      <c r="B182" s="89">
        <v>2</v>
      </c>
      <c r="C182" s="89">
        <v>40327</v>
      </c>
      <c r="D182" s="89" t="s">
        <v>468</v>
      </c>
      <c r="E182" s="90" t="s">
        <v>3</v>
      </c>
      <c r="F182" s="90" t="s">
        <v>13</v>
      </c>
      <c r="G182" s="83" t="s">
        <v>469</v>
      </c>
    </row>
    <row r="183" spans="1:7" x14ac:dyDescent="0.2">
      <c r="A183" s="89" t="s">
        <v>1004</v>
      </c>
      <c r="B183" s="89">
        <v>2</v>
      </c>
      <c r="C183" s="89">
        <v>40329</v>
      </c>
      <c r="D183" s="89" t="s">
        <v>470</v>
      </c>
      <c r="E183" s="90" t="s">
        <v>3</v>
      </c>
      <c r="F183" s="90" t="s">
        <v>13</v>
      </c>
      <c r="G183" s="83" t="s">
        <v>471</v>
      </c>
    </row>
    <row r="184" spans="1:7" x14ac:dyDescent="0.2">
      <c r="A184" s="89" t="s">
        <v>1005</v>
      </c>
      <c r="B184" s="89">
        <v>2</v>
      </c>
      <c r="C184" s="89">
        <v>40399</v>
      </c>
      <c r="D184" s="89" t="s">
        <v>472</v>
      </c>
      <c r="E184" s="90" t="s">
        <v>3</v>
      </c>
      <c r="F184" s="90" t="s">
        <v>13</v>
      </c>
      <c r="G184" s="83" t="s">
        <v>473</v>
      </c>
    </row>
    <row r="185" spans="1:7" x14ac:dyDescent="0.2">
      <c r="A185" s="89" t="s">
        <v>1006</v>
      </c>
      <c r="B185" s="89">
        <v>2</v>
      </c>
      <c r="C185" s="89">
        <v>50101</v>
      </c>
      <c r="D185" s="89" t="s">
        <v>474</v>
      </c>
      <c r="E185" s="90" t="s">
        <v>3</v>
      </c>
      <c r="F185" s="90" t="s">
        <v>13</v>
      </c>
      <c r="G185" s="83" t="s">
        <v>475</v>
      </c>
    </row>
    <row r="186" spans="1:7" x14ac:dyDescent="0.2">
      <c r="A186" s="89" t="s">
        <v>1007</v>
      </c>
      <c r="B186" s="89">
        <v>2</v>
      </c>
      <c r="C186" s="89">
        <v>50103</v>
      </c>
      <c r="D186" s="89" t="s">
        <v>476</v>
      </c>
      <c r="E186" s="90" t="s">
        <v>3</v>
      </c>
      <c r="F186" s="90" t="s">
        <v>13</v>
      </c>
      <c r="G186" s="83" t="s">
        <v>477</v>
      </c>
    </row>
    <row r="187" spans="1:7" x14ac:dyDescent="0.2">
      <c r="A187" s="89" t="s">
        <v>1008</v>
      </c>
      <c r="B187" s="89">
        <v>2</v>
      </c>
      <c r="C187" s="89">
        <v>50105</v>
      </c>
      <c r="D187" s="89" t="s">
        <v>478</v>
      </c>
      <c r="E187" s="90" t="s">
        <v>3</v>
      </c>
      <c r="F187" s="90" t="s">
        <v>13</v>
      </c>
      <c r="G187" s="83" t="s">
        <v>479</v>
      </c>
    </row>
    <row r="188" spans="1:7" x14ac:dyDescent="0.2">
      <c r="A188" s="89" t="s">
        <v>1009</v>
      </c>
      <c r="B188" s="89">
        <v>2</v>
      </c>
      <c r="C188" s="89">
        <v>50199</v>
      </c>
      <c r="D188" s="89" t="s">
        <v>480</v>
      </c>
      <c r="E188" s="90" t="s">
        <v>3</v>
      </c>
      <c r="F188" s="90" t="s">
        <v>13</v>
      </c>
      <c r="G188" s="83" t="s">
        <v>481</v>
      </c>
    </row>
    <row r="189" spans="1:7" x14ac:dyDescent="0.2">
      <c r="A189" s="89" t="s">
        <v>1010</v>
      </c>
      <c r="B189" s="89">
        <v>2</v>
      </c>
      <c r="C189" s="89">
        <v>50301</v>
      </c>
      <c r="D189" s="89" t="s">
        <v>482</v>
      </c>
      <c r="E189" s="90" t="s">
        <v>3</v>
      </c>
      <c r="F189" s="90" t="s">
        <v>13</v>
      </c>
      <c r="G189" s="83" t="s">
        <v>483</v>
      </c>
    </row>
    <row r="190" spans="1:7" x14ac:dyDescent="0.2">
      <c r="A190" s="89" t="s">
        <v>1011</v>
      </c>
      <c r="B190" s="89">
        <v>2</v>
      </c>
      <c r="C190" s="89">
        <v>50303</v>
      </c>
      <c r="D190" s="89" t="s">
        <v>484</v>
      </c>
      <c r="E190" s="90" t="s">
        <v>3</v>
      </c>
      <c r="F190" s="90" t="s">
        <v>13</v>
      </c>
      <c r="G190" s="83" t="s">
        <v>485</v>
      </c>
    </row>
    <row r="191" spans="1:7" x14ac:dyDescent="0.2">
      <c r="A191" s="89" t="s">
        <v>1012</v>
      </c>
      <c r="B191" s="89">
        <v>2</v>
      </c>
      <c r="C191" s="89">
        <v>50501</v>
      </c>
      <c r="D191" s="89" t="s">
        <v>486</v>
      </c>
      <c r="E191" s="90" t="s">
        <v>3</v>
      </c>
      <c r="F191" s="90" t="s">
        <v>13</v>
      </c>
      <c r="G191" s="83" t="s">
        <v>487</v>
      </c>
    </row>
    <row r="192" spans="1:7" x14ac:dyDescent="0.2">
      <c r="A192" s="89" t="s">
        <v>1013</v>
      </c>
      <c r="B192" s="89">
        <v>2</v>
      </c>
      <c r="C192" s="89">
        <v>50701</v>
      </c>
      <c r="D192" s="89" t="s">
        <v>488</v>
      </c>
      <c r="E192" s="90" t="s">
        <v>3</v>
      </c>
      <c r="F192" s="90" t="s">
        <v>13</v>
      </c>
      <c r="G192" s="83" t="s">
        <v>489</v>
      </c>
    </row>
    <row r="193" spans="1:7" x14ac:dyDescent="0.2">
      <c r="A193" s="89" t="s">
        <v>1014</v>
      </c>
      <c r="B193" s="89">
        <v>2</v>
      </c>
      <c r="C193" s="89">
        <v>50799</v>
      </c>
      <c r="D193" s="89" t="s">
        <v>490</v>
      </c>
      <c r="E193" s="90" t="s">
        <v>3</v>
      </c>
      <c r="F193" s="90" t="s">
        <v>13</v>
      </c>
      <c r="G193" s="83" t="s">
        <v>491</v>
      </c>
    </row>
    <row r="194" spans="1:7" x14ac:dyDescent="0.2">
      <c r="A194" s="89" t="s">
        <v>1015</v>
      </c>
      <c r="B194" s="89">
        <v>2</v>
      </c>
      <c r="C194" s="89">
        <v>50901</v>
      </c>
      <c r="D194" s="89" t="s">
        <v>492</v>
      </c>
      <c r="E194" s="90" t="s">
        <v>3</v>
      </c>
      <c r="F194" s="90" t="s">
        <v>13</v>
      </c>
      <c r="G194" s="83" t="s">
        <v>493</v>
      </c>
    </row>
    <row r="195" spans="1:7" x14ac:dyDescent="0.2">
      <c r="A195" s="89" t="s">
        <v>1016</v>
      </c>
      <c r="B195" s="89">
        <v>2</v>
      </c>
      <c r="C195" s="89">
        <v>50999</v>
      </c>
      <c r="D195" s="89" t="s">
        <v>494</v>
      </c>
      <c r="E195" s="90" t="s">
        <v>3</v>
      </c>
      <c r="F195" s="90" t="s">
        <v>13</v>
      </c>
      <c r="G195" s="83" t="s">
        <v>495</v>
      </c>
    </row>
    <row r="196" spans="1:7" x14ac:dyDescent="0.2">
      <c r="A196" s="89" t="s">
        <v>1017</v>
      </c>
      <c r="B196" s="89">
        <v>2</v>
      </c>
      <c r="C196" s="89">
        <v>59901</v>
      </c>
      <c r="D196" s="89" t="s">
        <v>496</v>
      </c>
      <c r="E196" s="90" t="s">
        <v>3</v>
      </c>
      <c r="F196" s="90" t="s">
        <v>13</v>
      </c>
      <c r="G196" s="83" t="s">
        <v>497</v>
      </c>
    </row>
    <row r="197" spans="1:7" x14ac:dyDescent="0.2">
      <c r="A197" s="89" t="s">
        <v>1018</v>
      </c>
      <c r="B197" s="89">
        <v>2</v>
      </c>
      <c r="C197" s="89">
        <v>59999</v>
      </c>
      <c r="D197" s="89" t="s">
        <v>498</v>
      </c>
      <c r="E197" s="90" t="s">
        <v>3</v>
      </c>
      <c r="F197" s="90" t="s">
        <v>13</v>
      </c>
      <c r="G197" s="83" t="s">
        <v>499</v>
      </c>
    </row>
    <row r="198" spans="1:7" x14ac:dyDescent="0.2">
      <c r="A198" s="89" t="s">
        <v>1019</v>
      </c>
      <c r="B198" s="89">
        <v>2</v>
      </c>
      <c r="C198" s="89">
        <v>60101</v>
      </c>
      <c r="D198" s="89" t="s">
        <v>500</v>
      </c>
      <c r="E198" s="90" t="s">
        <v>3</v>
      </c>
      <c r="F198" s="90" t="s">
        <v>13</v>
      </c>
      <c r="G198" s="81" t="s">
        <v>501</v>
      </c>
    </row>
    <row r="199" spans="1:7" x14ac:dyDescent="0.2">
      <c r="A199" s="89" t="s">
        <v>1020</v>
      </c>
      <c r="B199" s="89">
        <v>2</v>
      </c>
      <c r="C199" s="89">
        <v>60103</v>
      </c>
      <c r="D199" s="89" t="s">
        <v>502</v>
      </c>
      <c r="E199" s="90" t="s">
        <v>3</v>
      </c>
      <c r="F199" s="90" t="s">
        <v>13</v>
      </c>
      <c r="G199" s="83" t="s">
        <v>503</v>
      </c>
    </row>
    <row r="200" spans="1:7" x14ac:dyDescent="0.2">
      <c r="A200" s="89" t="s">
        <v>1021</v>
      </c>
      <c r="B200" s="89">
        <v>2</v>
      </c>
      <c r="C200" s="89">
        <v>60105</v>
      </c>
      <c r="D200" s="89" t="s">
        <v>504</v>
      </c>
      <c r="E200" s="90" t="s">
        <v>3</v>
      </c>
      <c r="F200" s="90" t="s">
        <v>13</v>
      </c>
      <c r="G200" s="83" t="s">
        <v>505</v>
      </c>
    </row>
    <row r="201" spans="1:7" x14ac:dyDescent="0.2">
      <c r="A201" s="89" t="s">
        <v>1022</v>
      </c>
      <c r="B201" s="89">
        <v>2</v>
      </c>
      <c r="C201" s="89">
        <v>60107</v>
      </c>
      <c r="D201" s="89" t="s">
        <v>506</v>
      </c>
      <c r="E201" s="90" t="s">
        <v>3</v>
      </c>
      <c r="F201" s="90" t="s">
        <v>13</v>
      </c>
      <c r="G201" s="83" t="s">
        <v>507</v>
      </c>
    </row>
    <row r="202" spans="1:7" x14ac:dyDescent="0.2">
      <c r="A202" s="89" t="s">
        <v>1023</v>
      </c>
      <c r="B202" s="89">
        <v>2</v>
      </c>
      <c r="C202" s="89">
        <v>60109</v>
      </c>
      <c r="D202" s="89" t="s">
        <v>508</v>
      </c>
      <c r="E202" s="90" t="s">
        <v>3</v>
      </c>
      <c r="F202" s="90" t="s">
        <v>13</v>
      </c>
      <c r="G202" s="83" t="s">
        <v>509</v>
      </c>
    </row>
    <row r="203" spans="1:7" x14ac:dyDescent="0.2">
      <c r="A203" s="89" t="s">
        <v>1024</v>
      </c>
      <c r="B203" s="89">
        <v>2</v>
      </c>
      <c r="C203" s="89">
        <v>60111</v>
      </c>
      <c r="D203" s="89" t="s">
        <v>510</v>
      </c>
      <c r="E203" s="90" t="s">
        <v>3</v>
      </c>
      <c r="F203" s="90" t="s">
        <v>13</v>
      </c>
      <c r="G203" s="83" t="s">
        <v>511</v>
      </c>
    </row>
    <row r="204" spans="1:7" x14ac:dyDescent="0.2">
      <c r="A204" s="89" t="s">
        <v>1025</v>
      </c>
      <c r="B204" s="89">
        <v>2</v>
      </c>
      <c r="C204" s="89">
        <v>60113</v>
      </c>
      <c r="D204" s="89" t="s">
        <v>512</v>
      </c>
      <c r="E204" s="90" t="s">
        <v>3</v>
      </c>
      <c r="F204" s="90" t="s">
        <v>13</v>
      </c>
      <c r="G204" s="83" t="s">
        <v>513</v>
      </c>
    </row>
    <row r="205" spans="1:7" x14ac:dyDescent="0.2">
      <c r="A205" s="89" t="s">
        <v>1026</v>
      </c>
      <c r="B205" s="89">
        <v>2</v>
      </c>
      <c r="C205" s="89">
        <v>60115</v>
      </c>
      <c r="D205" s="89" t="s">
        <v>514</v>
      </c>
      <c r="E205" s="90" t="s">
        <v>3</v>
      </c>
      <c r="F205" s="90" t="s">
        <v>13</v>
      </c>
      <c r="G205" s="83" t="s">
        <v>515</v>
      </c>
    </row>
    <row r="206" spans="1:7" x14ac:dyDescent="0.2">
      <c r="A206" s="89" t="s">
        <v>1027</v>
      </c>
      <c r="B206" s="89">
        <v>2</v>
      </c>
      <c r="C206" s="89">
        <v>60117</v>
      </c>
      <c r="D206" s="89" t="s">
        <v>516</v>
      </c>
      <c r="E206" s="90" t="s">
        <v>3</v>
      </c>
      <c r="F206" s="90" t="s">
        <v>13</v>
      </c>
      <c r="G206" s="83" t="s">
        <v>517</v>
      </c>
    </row>
    <row r="207" spans="1:7" x14ac:dyDescent="0.2">
      <c r="A207" s="89" t="s">
        <v>1028</v>
      </c>
      <c r="B207" s="89">
        <v>2</v>
      </c>
      <c r="C207" s="89">
        <v>60119</v>
      </c>
      <c r="D207" s="89" t="s">
        <v>518</v>
      </c>
      <c r="E207" s="90" t="s">
        <v>3</v>
      </c>
      <c r="F207" s="90" t="s">
        <v>13</v>
      </c>
      <c r="G207" s="83" t="s">
        <v>519</v>
      </c>
    </row>
    <row r="208" spans="1:7" x14ac:dyDescent="0.2">
      <c r="A208" s="89" t="s">
        <v>1029</v>
      </c>
      <c r="B208" s="89">
        <v>2</v>
      </c>
      <c r="C208" s="89">
        <v>60199</v>
      </c>
      <c r="D208" s="89" t="s">
        <v>520</v>
      </c>
      <c r="E208" s="90" t="s">
        <v>3</v>
      </c>
      <c r="F208" s="90" t="s">
        <v>13</v>
      </c>
      <c r="G208" s="83" t="s">
        <v>521</v>
      </c>
    </row>
    <row r="209" spans="1:7" x14ac:dyDescent="0.2">
      <c r="A209" s="89" t="s">
        <v>1030</v>
      </c>
      <c r="B209" s="89">
        <v>2</v>
      </c>
      <c r="C209" s="89">
        <v>60301</v>
      </c>
      <c r="D209" s="89" t="s">
        <v>522</v>
      </c>
      <c r="E209" s="90" t="s">
        <v>3</v>
      </c>
      <c r="F209" s="90" t="s">
        <v>13</v>
      </c>
      <c r="G209" s="83" t="s">
        <v>523</v>
      </c>
    </row>
    <row r="210" spans="1:7" x14ac:dyDescent="0.2">
      <c r="A210" s="89" t="s">
        <v>1031</v>
      </c>
      <c r="B210" s="89">
        <v>2</v>
      </c>
      <c r="C210" s="89">
        <v>60303</v>
      </c>
      <c r="D210" s="89" t="s">
        <v>524</v>
      </c>
      <c r="E210" s="90" t="s">
        <v>3</v>
      </c>
      <c r="F210" s="90" t="s">
        <v>13</v>
      </c>
      <c r="G210" s="83" t="s">
        <v>525</v>
      </c>
    </row>
    <row r="211" spans="1:7" x14ac:dyDescent="0.2">
      <c r="A211" s="89" t="s">
        <v>1032</v>
      </c>
      <c r="B211" s="89">
        <v>2</v>
      </c>
      <c r="C211" s="89">
        <v>60305</v>
      </c>
      <c r="D211" s="89" t="s">
        <v>526</v>
      </c>
      <c r="E211" s="90" t="s">
        <v>3</v>
      </c>
      <c r="F211" s="90" t="s">
        <v>13</v>
      </c>
      <c r="G211" s="83" t="s">
        <v>527</v>
      </c>
    </row>
    <row r="212" spans="1:7" x14ac:dyDescent="0.2">
      <c r="A212" s="89" t="s">
        <v>1033</v>
      </c>
      <c r="B212" s="89">
        <v>2</v>
      </c>
      <c r="C212" s="89">
        <v>60307</v>
      </c>
      <c r="D212" s="89" t="s">
        <v>528</v>
      </c>
      <c r="E212" s="90" t="s">
        <v>3</v>
      </c>
      <c r="F212" s="90" t="s">
        <v>13</v>
      </c>
      <c r="G212" s="83" t="s">
        <v>529</v>
      </c>
    </row>
    <row r="213" spans="1:7" x14ac:dyDescent="0.2">
      <c r="A213" s="89" t="s">
        <v>1034</v>
      </c>
      <c r="B213" s="89">
        <v>2</v>
      </c>
      <c r="C213" s="89">
        <v>60309</v>
      </c>
      <c r="D213" s="89" t="s">
        <v>530</v>
      </c>
      <c r="E213" s="90" t="s">
        <v>3</v>
      </c>
      <c r="F213" s="90" t="s">
        <v>13</v>
      </c>
      <c r="G213" s="83" t="s">
        <v>531</v>
      </c>
    </row>
    <row r="214" spans="1:7" x14ac:dyDescent="0.2">
      <c r="A214" s="89" t="s">
        <v>1035</v>
      </c>
      <c r="B214" s="89">
        <v>2</v>
      </c>
      <c r="C214" s="89">
        <v>60311</v>
      </c>
      <c r="D214" s="89" t="s">
        <v>532</v>
      </c>
      <c r="E214" s="90" t="s">
        <v>3</v>
      </c>
      <c r="F214" s="90" t="s">
        <v>13</v>
      </c>
      <c r="G214" s="83" t="s">
        <v>533</v>
      </c>
    </row>
    <row r="215" spans="1:7" x14ac:dyDescent="0.2">
      <c r="A215" s="89" t="s">
        <v>1036</v>
      </c>
      <c r="B215" s="89">
        <v>2</v>
      </c>
      <c r="C215" s="89">
        <v>60313</v>
      </c>
      <c r="D215" s="89" t="s">
        <v>534</v>
      </c>
      <c r="E215" s="90" t="s">
        <v>3</v>
      </c>
      <c r="F215" s="90" t="s">
        <v>13</v>
      </c>
      <c r="G215" s="83" t="s">
        <v>535</v>
      </c>
    </row>
    <row r="216" spans="1:7" x14ac:dyDescent="0.2">
      <c r="A216" s="89" t="s">
        <v>1037</v>
      </c>
      <c r="B216" s="89">
        <v>2</v>
      </c>
      <c r="C216" s="89">
        <v>60315</v>
      </c>
      <c r="D216" s="89" t="s">
        <v>536</v>
      </c>
      <c r="E216" s="90" t="s">
        <v>3</v>
      </c>
      <c r="F216" s="90" t="s">
        <v>13</v>
      </c>
      <c r="G216" s="83" t="s">
        <v>537</v>
      </c>
    </row>
    <row r="217" spans="1:7" x14ac:dyDescent="0.2">
      <c r="A217" s="89" t="s">
        <v>1038</v>
      </c>
      <c r="B217" s="89">
        <v>2</v>
      </c>
      <c r="C217" s="89">
        <v>60399</v>
      </c>
      <c r="D217" s="89" t="s">
        <v>538</v>
      </c>
      <c r="E217" s="90" t="s">
        <v>3</v>
      </c>
      <c r="F217" s="90" t="s">
        <v>13</v>
      </c>
      <c r="G217" s="81" t="s">
        <v>539</v>
      </c>
    </row>
    <row r="218" spans="1:7" x14ac:dyDescent="0.2">
      <c r="A218" s="89" t="s">
        <v>1039</v>
      </c>
      <c r="B218" s="89">
        <v>2</v>
      </c>
      <c r="C218" s="89">
        <v>60501</v>
      </c>
      <c r="D218" s="89" t="s">
        <v>540</v>
      </c>
      <c r="E218" s="90" t="s">
        <v>3</v>
      </c>
      <c r="F218" s="90" t="s">
        <v>13</v>
      </c>
      <c r="G218" s="83" t="s">
        <v>541</v>
      </c>
    </row>
    <row r="219" spans="1:7" x14ac:dyDescent="0.2">
      <c r="A219" s="89" t="s">
        <v>1040</v>
      </c>
      <c r="B219" s="89">
        <v>2</v>
      </c>
      <c r="C219" s="89">
        <v>60701</v>
      </c>
      <c r="D219" s="89" t="s">
        <v>542</v>
      </c>
      <c r="E219" s="90" t="s">
        <v>3</v>
      </c>
      <c r="F219" s="90" t="s">
        <v>13</v>
      </c>
      <c r="G219" s="83" t="s">
        <v>543</v>
      </c>
    </row>
    <row r="220" spans="1:7" x14ac:dyDescent="0.2">
      <c r="A220" s="89" t="s">
        <v>1041</v>
      </c>
      <c r="B220" s="89">
        <v>2</v>
      </c>
      <c r="C220" s="89">
        <v>60703</v>
      </c>
      <c r="D220" s="89" t="s">
        <v>544</v>
      </c>
      <c r="E220" s="90" t="s">
        <v>3</v>
      </c>
      <c r="F220" s="90" t="s">
        <v>13</v>
      </c>
      <c r="G220" s="83" t="s">
        <v>545</v>
      </c>
    </row>
    <row r="221" spans="1:7" x14ac:dyDescent="0.2">
      <c r="A221" s="89" t="s">
        <v>1042</v>
      </c>
      <c r="B221" s="89">
        <v>2</v>
      </c>
      <c r="C221" s="89">
        <v>60705</v>
      </c>
      <c r="D221" s="89" t="s">
        <v>546</v>
      </c>
      <c r="E221" s="90" t="s">
        <v>3</v>
      </c>
      <c r="F221" s="90" t="s">
        <v>13</v>
      </c>
      <c r="G221" s="83" t="s">
        <v>547</v>
      </c>
    </row>
    <row r="222" spans="1:7" x14ac:dyDescent="0.2">
      <c r="A222" s="89" t="s">
        <v>1043</v>
      </c>
      <c r="B222" s="89">
        <v>2</v>
      </c>
      <c r="C222" s="89">
        <v>60799</v>
      </c>
      <c r="D222" s="89" t="s">
        <v>548</v>
      </c>
      <c r="E222" s="90" t="s">
        <v>3</v>
      </c>
      <c r="F222" s="90" t="s">
        <v>13</v>
      </c>
      <c r="G222" s="83" t="s">
        <v>549</v>
      </c>
    </row>
    <row r="223" spans="1:7" x14ac:dyDescent="0.2">
      <c r="A223" s="89" t="s">
        <v>1044</v>
      </c>
      <c r="B223" s="89">
        <v>2</v>
      </c>
      <c r="C223" s="89">
        <v>60901</v>
      </c>
      <c r="D223" s="89" t="s">
        <v>550</v>
      </c>
      <c r="E223" s="90" t="s">
        <v>3</v>
      </c>
      <c r="F223" s="90" t="s">
        <v>13</v>
      </c>
      <c r="G223" s="83" t="s">
        <v>551</v>
      </c>
    </row>
    <row r="224" spans="1:7" x14ac:dyDescent="0.2">
      <c r="A224" s="89" t="s">
        <v>1045</v>
      </c>
      <c r="B224" s="89">
        <v>2</v>
      </c>
      <c r="C224" s="89">
        <v>60903</v>
      </c>
      <c r="D224" s="89" t="s">
        <v>552</v>
      </c>
      <c r="E224" s="90" t="s">
        <v>3</v>
      </c>
      <c r="F224" s="90" t="s">
        <v>13</v>
      </c>
      <c r="G224" s="83" t="s">
        <v>553</v>
      </c>
    </row>
    <row r="225" spans="1:7" x14ac:dyDescent="0.2">
      <c r="A225" s="89" t="s">
        <v>1046</v>
      </c>
      <c r="B225" s="89">
        <v>2</v>
      </c>
      <c r="C225" s="89">
        <v>60999</v>
      </c>
      <c r="D225" s="89" t="s">
        <v>554</v>
      </c>
      <c r="E225" s="90" t="s">
        <v>3</v>
      </c>
      <c r="F225" s="90" t="s">
        <v>13</v>
      </c>
      <c r="G225" s="83" t="s">
        <v>555</v>
      </c>
    </row>
    <row r="226" spans="1:7" x14ac:dyDescent="0.2">
      <c r="A226" s="89" t="s">
        <v>1047</v>
      </c>
      <c r="B226" s="89">
        <v>2</v>
      </c>
      <c r="C226" s="89">
        <v>61101</v>
      </c>
      <c r="D226" s="89" t="s">
        <v>556</v>
      </c>
      <c r="E226" s="90" t="s">
        <v>3</v>
      </c>
      <c r="F226" s="90" t="s">
        <v>13</v>
      </c>
      <c r="G226" s="83" t="s">
        <v>557</v>
      </c>
    </row>
    <row r="227" spans="1:7" x14ac:dyDescent="0.2">
      <c r="A227" s="89" t="s">
        <v>1048</v>
      </c>
      <c r="B227" s="89">
        <v>2</v>
      </c>
      <c r="C227" s="89">
        <v>61103</v>
      </c>
      <c r="D227" s="89" t="s">
        <v>558</v>
      </c>
      <c r="E227" s="90" t="s">
        <v>3</v>
      </c>
      <c r="F227" s="90" t="s">
        <v>13</v>
      </c>
      <c r="G227" s="83" t="s">
        <v>559</v>
      </c>
    </row>
    <row r="228" spans="1:7" x14ac:dyDescent="0.2">
      <c r="A228" s="89" t="s">
        <v>1049</v>
      </c>
      <c r="B228" s="89">
        <v>2</v>
      </c>
      <c r="C228" s="89">
        <v>61199</v>
      </c>
      <c r="D228" s="89" t="s">
        <v>560</v>
      </c>
      <c r="E228" s="90" t="s">
        <v>3</v>
      </c>
      <c r="F228" s="90" t="s">
        <v>13</v>
      </c>
      <c r="G228" s="83" t="s">
        <v>561</v>
      </c>
    </row>
    <row r="229" spans="1:7" x14ac:dyDescent="0.2">
      <c r="A229" s="89" t="s">
        <v>1050</v>
      </c>
      <c r="B229" s="89">
        <v>2</v>
      </c>
      <c r="C229" s="89">
        <v>61301</v>
      </c>
      <c r="D229" s="89" t="s">
        <v>195</v>
      </c>
      <c r="E229" s="90" t="s">
        <v>6</v>
      </c>
      <c r="F229" s="90" t="s">
        <v>132</v>
      </c>
      <c r="G229" s="83" t="s">
        <v>196</v>
      </c>
    </row>
    <row r="230" spans="1:7" x14ac:dyDescent="0.2">
      <c r="A230" s="89" t="s">
        <v>1051</v>
      </c>
      <c r="B230" s="89">
        <v>2</v>
      </c>
      <c r="C230" s="89">
        <v>61303</v>
      </c>
      <c r="D230" s="89" t="s">
        <v>562</v>
      </c>
      <c r="E230" s="90" t="s">
        <v>3</v>
      </c>
      <c r="F230" s="90" t="s">
        <v>13</v>
      </c>
      <c r="G230" s="83" t="s">
        <v>563</v>
      </c>
    </row>
    <row r="231" spans="1:7" x14ac:dyDescent="0.2">
      <c r="A231" s="89" t="s">
        <v>1052</v>
      </c>
      <c r="B231" s="89">
        <v>2</v>
      </c>
      <c r="C231" s="89">
        <v>61305</v>
      </c>
      <c r="D231" s="89" t="s">
        <v>564</v>
      </c>
      <c r="E231" s="90" t="s">
        <v>3</v>
      </c>
      <c r="F231" s="90" t="s">
        <v>13</v>
      </c>
      <c r="G231" s="83" t="s">
        <v>565</v>
      </c>
    </row>
    <row r="232" spans="1:7" x14ac:dyDescent="0.2">
      <c r="A232" s="89" t="s">
        <v>1053</v>
      </c>
      <c r="B232" s="89">
        <v>2</v>
      </c>
      <c r="C232" s="89">
        <v>61307</v>
      </c>
      <c r="D232" s="89" t="s">
        <v>566</v>
      </c>
      <c r="E232" s="90" t="s">
        <v>3</v>
      </c>
      <c r="F232" s="90" t="s">
        <v>13</v>
      </c>
      <c r="G232" s="83" t="s">
        <v>567</v>
      </c>
    </row>
    <row r="233" spans="1:7" x14ac:dyDescent="0.2">
      <c r="A233" s="89" t="s">
        <v>1054</v>
      </c>
      <c r="B233" s="89">
        <v>2</v>
      </c>
      <c r="C233" s="89">
        <v>61309</v>
      </c>
      <c r="D233" s="89" t="s">
        <v>568</v>
      </c>
      <c r="E233" s="90" t="s">
        <v>3</v>
      </c>
      <c r="F233" s="90" t="s">
        <v>13</v>
      </c>
      <c r="G233" s="83" t="s">
        <v>569</v>
      </c>
    </row>
    <row r="234" spans="1:7" x14ac:dyDescent="0.2">
      <c r="A234" s="89" t="s">
        <v>1055</v>
      </c>
      <c r="B234" s="89">
        <v>2</v>
      </c>
      <c r="C234" s="89">
        <v>61311</v>
      </c>
      <c r="D234" s="89" t="s">
        <v>570</v>
      </c>
      <c r="E234" s="90" t="s">
        <v>3</v>
      </c>
      <c r="F234" s="90" t="s">
        <v>13</v>
      </c>
      <c r="G234" s="83" t="s">
        <v>571</v>
      </c>
    </row>
    <row r="235" spans="1:7" x14ac:dyDescent="0.2">
      <c r="A235" s="89" t="s">
        <v>1056</v>
      </c>
      <c r="B235" s="89">
        <v>2</v>
      </c>
      <c r="C235" s="89">
        <v>61399</v>
      </c>
      <c r="D235" s="89" t="s">
        <v>572</v>
      </c>
      <c r="E235" s="90" t="s">
        <v>3</v>
      </c>
      <c r="F235" s="90" t="s">
        <v>13</v>
      </c>
      <c r="G235" s="83" t="s">
        <v>573</v>
      </c>
    </row>
    <row r="236" spans="1:7" x14ac:dyDescent="0.2">
      <c r="A236" s="89" t="s">
        <v>1057</v>
      </c>
      <c r="B236" s="89">
        <v>2</v>
      </c>
      <c r="C236" s="89">
        <v>61501</v>
      </c>
      <c r="D236" s="89" t="s">
        <v>574</v>
      </c>
      <c r="E236" s="90" t="s">
        <v>3</v>
      </c>
      <c r="F236" s="90" t="s">
        <v>13</v>
      </c>
      <c r="G236" s="83" t="s">
        <v>575</v>
      </c>
    </row>
    <row r="237" spans="1:7" x14ac:dyDescent="0.2">
      <c r="A237" s="89" t="s">
        <v>1058</v>
      </c>
      <c r="B237" s="89">
        <v>2</v>
      </c>
      <c r="C237" s="89">
        <v>61701</v>
      </c>
      <c r="D237" s="89" t="s">
        <v>576</v>
      </c>
      <c r="E237" s="90" t="s">
        <v>3</v>
      </c>
      <c r="F237" s="90" t="s">
        <v>13</v>
      </c>
      <c r="G237" s="83" t="s">
        <v>577</v>
      </c>
    </row>
    <row r="238" spans="1:7" x14ac:dyDescent="0.2">
      <c r="A238" s="89" t="s">
        <v>1059</v>
      </c>
      <c r="B238" s="89">
        <v>2</v>
      </c>
      <c r="C238" s="89">
        <v>61703</v>
      </c>
      <c r="D238" s="89" t="s">
        <v>578</v>
      </c>
      <c r="E238" s="90" t="s">
        <v>3</v>
      </c>
      <c r="F238" s="90" t="s">
        <v>13</v>
      </c>
      <c r="G238" s="83" t="s">
        <v>579</v>
      </c>
    </row>
    <row r="239" spans="1:7" x14ac:dyDescent="0.2">
      <c r="A239" s="89" t="s">
        <v>1060</v>
      </c>
      <c r="B239" s="89">
        <v>2</v>
      </c>
      <c r="C239" s="89">
        <v>61705</v>
      </c>
      <c r="D239" s="89" t="s">
        <v>580</v>
      </c>
      <c r="E239" s="90" t="s">
        <v>3</v>
      </c>
      <c r="F239" s="90" t="s">
        <v>13</v>
      </c>
      <c r="G239" s="83" t="s">
        <v>581</v>
      </c>
    </row>
    <row r="240" spans="1:7" x14ac:dyDescent="0.2">
      <c r="A240" s="89" t="s">
        <v>1061</v>
      </c>
      <c r="B240" s="89">
        <v>2</v>
      </c>
      <c r="C240" s="89">
        <v>61707</v>
      </c>
      <c r="D240" s="89" t="s">
        <v>582</v>
      </c>
      <c r="E240" s="90" t="s">
        <v>3</v>
      </c>
      <c r="F240" s="90" t="s">
        <v>13</v>
      </c>
      <c r="G240" s="83" t="s">
        <v>583</v>
      </c>
    </row>
    <row r="241" spans="1:7" x14ac:dyDescent="0.2">
      <c r="A241" s="89" t="s">
        <v>1062</v>
      </c>
      <c r="B241" s="89">
        <v>2</v>
      </c>
      <c r="C241" s="89">
        <v>61709</v>
      </c>
      <c r="D241" s="89" t="s">
        <v>584</v>
      </c>
      <c r="E241" s="90" t="s">
        <v>3</v>
      </c>
      <c r="F241" s="90" t="s">
        <v>13</v>
      </c>
      <c r="G241" s="83" t="s">
        <v>585</v>
      </c>
    </row>
    <row r="242" spans="1:7" x14ac:dyDescent="0.2">
      <c r="A242" s="89" t="s">
        <v>1063</v>
      </c>
      <c r="B242" s="89">
        <v>2</v>
      </c>
      <c r="C242" s="89">
        <v>61711</v>
      </c>
      <c r="D242" s="89" t="s">
        <v>586</v>
      </c>
      <c r="E242" s="90" t="s">
        <v>3</v>
      </c>
      <c r="F242" s="90" t="s">
        <v>13</v>
      </c>
      <c r="G242" s="83" t="s">
        <v>587</v>
      </c>
    </row>
    <row r="243" spans="1:7" x14ac:dyDescent="0.2">
      <c r="A243" s="89" t="s">
        <v>1064</v>
      </c>
      <c r="B243" s="89">
        <v>2</v>
      </c>
      <c r="C243" s="89">
        <v>61713</v>
      </c>
      <c r="D243" s="89" t="s">
        <v>588</v>
      </c>
      <c r="E243" s="90" t="s">
        <v>3</v>
      </c>
      <c r="F243" s="90" t="s">
        <v>13</v>
      </c>
      <c r="G243" s="83" t="s">
        <v>589</v>
      </c>
    </row>
    <row r="244" spans="1:7" x14ac:dyDescent="0.2">
      <c r="A244" s="89" t="s">
        <v>1065</v>
      </c>
      <c r="B244" s="89">
        <v>2</v>
      </c>
      <c r="C244" s="89">
        <v>61799</v>
      </c>
      <c r="D244" s="89" t="s">
        <v>590</v>
      </c>
      <c r="E244" s="90" t="s">
        <v>3</v>
      </c>
      <c r="F244" s="90" t="s">
        <v>13</v>
      </c>
      <c r="G244" s="83" t="s">
        <v>591</v>
      </c>
    </row>
    <row r="245" spans="1:7" x14ac:dyDescent="0.2">
      <c r="A245" s="89" t="s">
        <v>1066</v>
      </c>
      <c r="B245" s="89">
        <v>2</v>
      </c>
      <c r="C245" s="89">
        <v>61901</v>
      </c>
      <c r="D245" s="89" t="s">
        <v>592</v>
      </c>
      <c r="E245" s="90" t="s">
        <v>3</v>
      </c>
      <c r="F245" s="90" t="s">
        <v>13</v>
      </c>
      <c r="G245" s="83" t="s">
        <v>593</v>
      </c>
    </row>
    <row r="246" spans="1:7" x14ac:dyDescent="0.2">
      <c r="A246" s="89" t="s">
        <v>1067</v>
      </c>
      <c r="B246" s="89">
        <v>2</v>
      </c>
      <c r="C246" s="89">
        <v>61903</v>
      </c>
      <c r="D246" s="89" t="s">
        <v>594</v>
      </c>
      <c r="E246" s="90" t="s">
        <v>3</v>
      </c>
      <c r="F246" s="90" t="s">
        <v>13</v>
      </c>
      <c r="G246" s="83" t="s">
        <v>595</v>
      </c>
    </row>
    <row r="247" spans="1:7" x14ac:dyDescent="0.2">
      <c r="A247" s="89" t="s">
        <v>1068</v>
      </c>
      <c r="B247" s="89">
        <v>2</v>
      </c>
      <c r="C247" s="89">
        <v>61905</v>
      </c>
      <c r="D247" s="89" t="s">
        <v>596</v>
      </c>
      <c r="E247" s="90" t="s">
        <v>3</v>
      </c>
      <c r="F247" s="90" t="s">
        <v>13</v>
      </c>
      <c r="G247" s="83" t="s">
        <v>597</v>
      </c>
    </row>
    <row r="248" spans="1:7" x14ac:dyDescent="0.2">
      <c r="A248" s="89" t="s">
        <v>1069</v>
      </c>
      <c r="B248" s="89">
        <v>2</v>
      </c>
      <c r="C248" s="89">
        <v>61999</v>
      </c>
      <c r="D248" s="89" t="s">
        <v>598</v>
      </c>
      <c r="E248" s="90" t="s">
        <v>3</v>
      </c>
      <c r="F248" s="90" t="s">
        <v>13</v>
      </c>
      <c r="G248" s="83" t="s">
        <v>599</v>
      </c>
    </row>
    <row r="249" spans="1:7" x14ac:dyDescent="0.2">
      <c r="A249" s="89" t="s">
        <v>1070</v>
      </c>
      <c r="B249" s="89">
        <v>2</v>
      </c>
      <c r="C249" s="89">
        <v>69901</v>
      </c>
      <c r="D249" s="89" t="s">
        <v>600</v>
      </c>
      <c r="E249" s="90" t="s">
        <v>3</v>
      </c>
      <c r="F249" s="90" t="s">
        <v>13</v>
      </c>
      <c r="G249" s="83" t="s">
        <v>601</v>
      </c>
    </row>
    <row r="250" spans="1:7" x14ac:dyDescent="0.2">
      <c r="A250" s="89" t="s">
        <v>1071</v>
      </c>
      <c r="B250" s="89">
        <v>2</v>
      </c>
      <c r="C250" s="89">
        <v>69903</v>
      </c>
      <c r="D250" s="89" t="s">
        <v>602</v>
      </c>
      <c r="E250" s="90" t="s">
        <v>3</v>
      </c>
      <c r="F250" s="90" t="s">
        <v>13</v>
      </c>
      <c r="G250" s="83" t="s">
        <v>603</v>
      </c>
    </row>
    <row r="251" spans="1:7" x14ac:dyDescent="0.2">
      <c r="A251" s="89" t="s">
        <v>1072</v>
      </c>
      <c r="B251" s="89">
        <v>2</v>
      </c>
      <c r="C251" s="89">
        <v>69905</v>
      </c>
      <c r="D251" s="89" t="s">
        <v>604</v>
      </c>
      <c r="E251" s="90" t="s">
        <v>3</v>
      </c>
      <c r="F251" s="90" t="s">
        <v>13</v>
      </c>
      <c r="G251" s="83" t="s">
        <v>605</v>
      </c>
    </row>
    <row r="252" spans="1:7" x14ac:dyDescent="0.2">
      <c r="A252" s="89" t="s">
        <v>1073</v>
      </c>
      <c r="B252" s="89">
        <v>2</v>
      </c>
      <c r="C252" s="89">
        <v>69907</v>
      </c>
      <c r="D252" s="89" t="s">
        <v>606</v>
      </c>
      <c r="E252" s="90" t="s">
        <v>3</v>
      </c>
      <c r="F252" s="90" t="s">
        <v>13</v>
      </c>
      <c r="G252" s="83" t="s">
        <v>607</v>
      </c>
    </row>
    <row r="253" spans="1:7" x14ac:dyDescent="0.2">
      <c r="A253" s="89" t="s">
        <v>1074</v>
      </c>
      <c r="B253" s="89">
        <v>2</v>
      </c>
      <c r="C253" s="89">
        <v>69999</v>
      </c>
      <c r="D253" s="89" t="s">
        <v>608</v>
      </c>
      <c r="E253" s="90" t="s">
        <v>3</v>
      </c>
      <c r="F253" s="90" t="s">
        <v>13</v>
      </c>
      <c r="G253" s="83" t="s">
        <v>609</v>
      </c>
    </row>
    <row r="254" spans="1:7" x14ac:dyDescent="0.2">
      <c r="A254" s="89" t="s">
        <v>1075</v>
      </c>
      <c r="B254" s="89">
        <v>2</v>
      </c>
      <c r="C254" s="89">
        <v>70101</v>
      </c>
      <c r="D254" s="89" t="s">
        <v>610</v>
      </c>
      <c r="E254" s="90" t="s">
        <v>3</v>
      </c>
      <c r="F254" s="90" t="s">
        <v>13</v>
      </c>
      <c r="G254" s="81" t="s">
        <v>611</v>
      </c>
    </row>
    <row r="255" spans="1:7" x14ac:dyDescent="0.2">
      <c r="A255" s="89" t="s">
        <v>1076</v>
      </c>
      <c r="B255" s="89">
        <v>2</v>
      </c>
      <c r="C255" s="89">
        <v>70103</v>
      </c>
      <c r="D255" s="89" t="s">
        <v>612</v>
      </c>
      <c r="E255" s="90" t="s">
        <v>3</v>
      </c>
      <c r="F255" s="90" t="s">
        <v>13</v>
      </c>
      <c r="G255" s="83" t="s">
        <v>613</v>
      </c>
    </row>
    <row r="256" spans="1:7" x14ac:dyDescent="0.2">
      <c r="A256" s="89" t="s">
        <v>1077</v>
      </c>
      <c r="B256" s="89">
        <v>2</v>
      </c>
      <c r="C256" s="89">
        <v>70105</v>
      </c>
      <c r="D256" s="89" t="s">
        <v>614</v>
      </c>
      <c r="E256" s="90" t="s">
        <v>3</v>
      </c>
      <c r="F256" s="90" t="s">
        <v>13</v>
      </c>
      <c r="G256" s="83" t="s">
        <v>615</v>
      </c>
    </row>
    <row r="257" spans="1:29" s="95" customFormat="1" x14ac:dyDescent="0.2">
      <c r="A257" s="89" t="s">
        <v>1078</v>
      </c>
      <c r="B257" s="89">
        <v>2</v>
      </c>
      <c r="C257" s="89">
        <v>70107</v>
      </c>
      <c r="D257" s="89" t="s">
        <v>616</v>
      </c>
      <c r="E257" s="90" t="s">
        <v>3</v>
      </c>
      <c r="F257" s="90" t="s">
        <v>13</v>
      </c>
      <c r="G257" s="83" t="s">
        <v>617</v>
      </c>
      <c r="S257" s="243"/>
      <c r="T257" s="243"/>
      <c r="U257" s="243"/>
      <c r="V257" s="243"/>
      <c r="W257" s="243"/>
      <c r="X257" s="243"/>
      <c r="Y257" s="243"/>
      <c r="Z257" s="243"/>
      <c r="AA257" s="243"/>
      <c r="AB257" s="243"/>
      <c r="AC257" s="243"/>
    </row>
    <row r="258" spans="1:29" s="95" customFormat="1" x14ac:dyDescent="0.2">
      <c r="A258" s="89" t="s">
        <v>1079</v>
      </c>
      <c r="B258" s="89">
        <v>2</v>
      </c>
      <c r="C258" s="89">
        <v>70109</v>
      </c>
      <c r="D258" s="89" t="s">
        <v>618</v>
      </c>
      <c r="E258" s="90" t="s">
        <v>3</v>
      </c>
      <c r="F258" s="90" t="s">
        <v>13</v>
      </c>
      <c r="G258" s="83" t="s">
        <v>619</v>
      </c>
      <c r="S258" s="243"/>
      <c r="T258" s="243"/>
      <c r="U258" s="243"/>
      <c r="V258" s="243"/>
      <c r="W258" s="243"/>
      <c r="X258" s="243"/>
      <c r="Y258" s="243"/>
      <c r="Z258" s="243"/>
      <c r="AA258" s="243"/>
      <c r="AB258" s="243"/>
      <c r="AC258" s="243"/>
    </row>
    <row r="259" spans="1:29" s="95" customFormat="1" x14ac:dyDescent="0.2">
      <c r="A259" s="89" t="s">
        <v>1080</v>
      </c>
      <c r="B259" s="89">
        <v>2</v>
      </c>
      <c r="C259" s="89">
        <v>70111</v>
      </c>
      <c r="D259" s="89" t="s">
        <v>620</v>
      </c>
      <c r="E259" s="90" t="s">
        <v>3</v>
      </c>
      <c r="F259" s="90" t="s">
        <v>13</v>
      </c>
      <c r="G259" s="83" t="s">
        <v>621</v>
      </c>
      <c r="S259" s="243"/>
      <c r="T259" s="243"/>
      <c r="U259" s="243"/>
      <c r="V259" s="243"/>
      <c r="W259" s="243"/>
      <c r="X259" s="243"/>
      <c r="Y259" s="243"/>
      <c r="Z259" s="243"/>
      <c r="AA259" s="243"/>
      <c r="AB259" s="243"/>
      <c r="AC259" s="243"/>
    </row>
    <row r="260" spans="1:29" s="95" customFormat="1" x14ac:dyDescent="0.2">
      <c r="A260" s="89" t="s">
        <v>1081</v>
      </c>
      <c r="B260" s="89">
        <v>2</v>
      </c>
      <c r="C260" s="89">
        <v>70113</v>
      </c>
      <c r="D260" s="89" t="s">
        <v>622</v>
      </c>
      <c r="E260" s="90" t="s">
        <v>3</v>
      </c>
      <c r="F260" s="90" t="s">
        <v>13</v>
      </c>
      <c r="G260" s="83" t="s">
        <v>623</v>
      </c>
      <c r="S260" s="243"/>
      <c r="T260" s="243"/>
      <c r="U260" s="243"/>
      <c r="V260" s="243"/>
      <c r="W260" s="243"/>
      <c r="X260" s="243"/>
      <c r="Y260" s="243"/>
      <c r="Z260" s="243"/>
      <c r="AA260" s="243"/>
      <c r="AB260" s="243"/>
      <c r="AC260" s="243"/>
    </row>
    <row r="261" spans="1:29" s="95" customFormat="1" x14ac:dyDescent="0.2">
      <c r="A261" s="89" t="s">
        <v>1082</v>
      </c>
      <c r="B261" s="89">
        <v>2</v>
      </c>
      <c r="C261" s="89">
        <v>70115</v>
      </c>
      <c r="D261" s="89" t="s">
        <v>624</v>
      </c>
      <c r="E261" s="90" t="s">
        <v>3</v>
      </c>
      <c r="F261" s="90" t="s">
        <v>13</v>
      </c>
      <c r="G261" s="83" t="s">
        <v>625</v>
      </c>
      <c r="S261" s="243"/>
      <c r="T261" s="243"/>
      <c r="U261" s="243"/>
      <c r="V261" s="243"/>
      <c r="W261" s="243"/>
      <c r="X261" s="243"/>
      <c r="Y261" s="243"/>
      <c r="Z261" s="243"/>
      <c r="AA261" s="243"/>
      <c r="AB261" s="243"/>
      <c r="AC261" s="243"/>
    </row>
    <row r="262" spans="1:29" s="95" customFormat="1" x14ac:dyDescent="0.2">
      <c r="A262" s="89" t="s">
        <v>1083</v>
      </c>
      <c r="B262" s="89">
        <v>2</v>
      </c>
      <c r="C262" s="89">
        <v>70117</v>
      </c>
      <c r="D262" s="89" t="s">
        <v>626</v>
      </c>
      <c r="E262" s="90" t="s">
        <v>3</v>
      </c>
      <c r="F262" s="90" t="s">
        <v>13</v>
      </c>
      <c r="G262" s="83" t="s">
        <v>627</v>
      </c>
      <c r="S262" s="243"/>
      <c r="T262" s="243"/>
      <c r="U262" s="243"/>
      <c r="V262" s="243"/>
      <c r="W262" s="243"/>
      <c r="X262" s="243"/>
      <c r="Y262" s="243"/>
      <c r="Z262" s="243"/>
      <c r="AA262" s="243"/>
      <c r="AB262" s="243"/>
      <c r="AC262" s="243"/>
    </row>
    <row r="263" spans="1:29" s="95" customFormat="1" x14ac:dyDescent="0.2">
      <c r="A263" s="89" t="s">
        <v>1084</v>
      </c>
      <c r="B263" s="89">
        <v>2</v>
      </c>
      <c r="C263" s="89">
        <v>70199</v>
      </c>
      <c r="D263" s="89" t="s">
        <v>628</v>
      </c>
      <c r="E263" s="90" t="s">
        <v>3</v>
      </c>
      <c r="F263" s="90" t="s">
        <v>13</v>
      </c>
      <c r="G263" s="83" t="s">
        <v>629</v>
      </c>
      <c r="S263" s="243"/>
      <c r="T263" s="243"/>
      <c r="U263" s="243"/>
      <c r="V263" s="243"/>
      <c r="W263" s="243"/>
      <c r="X263" s="243"/>
      <c r="Y263" s="243"/>
      <c r="Z263" s="243"/>
      <c r="AA263" s="243"/>
      <c r="AB263" s="243"/>
      <c r="AC263" s="243"/>
    </row>
    <row r="264" spans="1:29" s="95" customFormat="1" x14ac:dyDescent="0.2">
      <c r="A264" s="89" t="s">
        <v>1085</v>
      </c>
      <c r="B264" s="89">
        <v>2</v>
      </c>
      <c r="C264" s="89">
        <v>70301</v>
      </c>
      <c r="D264" s="89" t="s">
        <v>630</v>
      </c>
      <c r="E264" s="90" t="s">
        <v>3</v>
      </c>
      <c r="F264" s="90" t="s">
        <v>13</v>
      </c>
      <c r="G264" s="83" t="s">
        <v>631</v>
      </c>
      <c r="S264" s="243"/>
      <c r="T264" s="243"/>
      <c r="U264" s="243"/>
      <c r="V264" s="243"/>
      <c r="W264" s="243"/>
      <c r="X264" s="243"/>
      <c r="Y264" s="243"/>
      <c r="Z264" s="243"/>
      <c r="AA264" s="243"/>
      <c r="AB264" s="243"/>
      <c r="AC264" s="243"/>
    </row>
    <row r="265" spans="1:29" s="95" customFormat="1" x14ac:dyDescent="0.2">
      <c r="A265" s="89" t="s">
        <v>1086</v>
      </c>
      <c r="B265" s="89">
        <v>2</v>
      </c>
      <c r="C265" s="89">
        <v>70303</v>
      </c>
      <c r="D265" s="89" t="s">
        <v>632</v>
      </c>
      <c r="E265" s="90" t="s">
        <v>3</v>
      </c>
      <c r="F265" s="90" t="s">
        <v>13</v>
      </c>
      <c r="G265" s="83" t="s">
        <v>633</v>
      </c>
      <c r="S265" s="243"/>
      <c r="T265" s="243"/>
      <c r="U265" s="243"/>
      <c r="V265" s="243"/>
      <c r="W265" s="243"/>
      <c r="X265" s="243"/>
      <c r="Y265" s="243"/>
      <c r="Z265" s="243"/>
      <c r="AA265" s="243"/>
      <c r="AB265" s="243"/>
      <c r="AC265" s="243"/>
    </row>
    <row r="266" spans="1:29" x14ac:dyDescent="0.2">
      <c r="A266" s="89" t="s">
        <v>1087</v>
      </c>
      <c r="B266" s="89">
        <v>2</v>
      </c>
      <c r="C266" s="89">
        <v>79999</v>
      </c>
      <c r="D266" s="89" t="s">
        <v>634</v>
      </c>
      <c r="E266" s="90" t="s">
        <v>3</v>
      </c>
      <c r="F266" s="90" t="s">
        <v>13</v>
      </c>
      <c r="G266" s="83" t="s">
        <v>635</v>
      </c>
    </row>
    <row r="267" spans="1:29" x14ac:dyDescent="0.2">
      <c r="A267" s="89" t="s">
        <v>1088</v>
      </c>
      <c r="B267" s="89">
        <v>2</v>
      </c>
      <c r="C267" s="89">
        <v>80101</v>
      </c>
      <c r="D267" s="89" t="s">
        <v>636</v>
      </c>
      <c r="E267" s="90" t="s">
        <v>3</v>
      </c>
      <c r="F267" s="90" t="s">
        <v>13</v>
      </c>
      <c r="G267" s="81" t="s">
        <v>637</v>
      </c>
    </row>
    <row r="268" spans="1:29" x14ac:dyDescent="0.2">
      <c r="A268" s="89" t="s">
        <v>1089</v>
      </c>
      <c r="B268" s="89">
        <v>2</v>
      </c>
      <c r="C268" s="89">
        <v>80301</v>
      </c>
      <c r="D268" s="89" t="s">
        <v>638</v>
      </c>
      <c r="E268" s="90" t="s">
        <v>3</v>
      </c>
      <c r="F268" s="90" t="s">
        <v>13</v>
      </c>
      <c r="G268" s="83" t="s">
        <v>639</v>
      </c>
    </row>
    <row r="269" spans="1:29" x14ac:dyDescent="0.2">
      <c r="A269" s="89" t="s">
        <v>1090</v>
      </c>
      <c r="B269" s="89">
        <v>2</v>
      </c>
      <c r="C269" s="89">
        <v>80303</v>
      </c>
      <c r="D269" s="89" t="s">
        <v>640</v>
      </c>
      <c r="E269" s="90" t="s">
        <v>3</v>
      </c>
      <c r="F269" s="90" t="s">
        <v>13</v>
      </c>
      <c r="G269" s="83" t="s">
        <v>641</v>
      </c>
    </row>
    <row r="270" spans="1:29" x14ac:dyDescent="0.2">
      <c r="A270" s="89" t="s">
        <v>1091</v>
      </c>
      <c r="B270" s="89">
        <v>2</v>
      </c>
      <c r="C270" s="89">
        <v>80305</v>
      </c>
      <c r="D270" s="89" t="s">
        <v>642</v>
      </c>
      <c r="E270" s="90" t="s">
        <v>3</v>
      </c>
      <c r="F270" s="90" t="s">
        <v>13</v>
      </c>
      <c r="G270" s="83" t="s">
        <v>643</v>
      </c>
    </row>
    <row r="271" spans="1:29" x14ac:dyDescent="0.2">
      <c r="A271" s="89" t="s">
        <v>1092</v>
      </c>
      <c r="B271" s="89">
        <v>2</v>
      </c>
      <c r="C271" s="89">
        <v>80307</v>
      </c>
      <c r="D271" s="89" t="s">
        <v>644</v>
      </c>
      <c r="E271" s="90" t="s">
        <v>3</v>
      </c>
      <c r="F271" s="90" t="s">
        <v>13</v>
      </c>
      <c r="G271" s="83" t="s">
        <v>645</v>
      </c>
    </row>
    <row r="272" spans="1:29" x14ac:dyDescent="0.2">
      <c r="A272" s="89" t="s">
        <v>1093</v>
      </c>
      <c r="B272" s="89">
        <v>2</v>
      </c>
      <c r="C272" s="89">
        <v>80309</v>
      </c>
      <c r="D272" s="89" t="s">
        <v>646</v>
      </c>
      <c r="E272" s="90" t="s">
        <v>3</v>
      </c>
      <c r="F272" s="90" t="s">
        <v>13</v>
      </c>
      <c r="G272" s="83" t="s">
        <v>647</v>
      </c>
    </row>
    <row r="273" spans="1:7" x14ac:dyDescent="0.2">
      <c r="A273" s="89" t="s">
        <v>1094</v>
      </c>
      <c r="B273" s="89">
        <v>2</v>
      </c>
      <c r="C273" s="89">
        <v>80311</v>
      </c>
      <c r="D273" s="89" t="s">
        <v>648</v>
      </c>
      <c r="E273" s="90" t="s">
        <v>3</v>
      </c>
      <c r="F273" s="90" t="s">
        <v>13</v>
      </c>
      <c r="G273" s="83" t="s">
        <v>649</v>
      </c>
    </row>
    <row r="274" spans="1:7" x14ac:dyDescent="0.2">
      <c r="A274" s="89" t="s">
        <v>1095</v>
      </c>
      <c r="B274" s="89">
        <v>2</v>
      </c>
      <c r="C274" s="89">
        <v>80313</v>
      </c>
      <c r="D274" s="89" t="s">
        <v>650</v>
      </c>
      <c r="E274" s="90" t="s">
        <v>3</v>
      </c>
      <c r="F274" s="90" t="s">
        <v>13</v>
      </c>
      <c r="G274" s="83" t="s">
        <v>651</v>
      </c>
    </row>
    <row r="275" spans="1:7" x14ac:dyDescent="0.2">
      <c r="A275" s="89" t="s">
        <v>1096</v>
      </c>
      <c r="B275" s="89">
        <v>2</v>
      </c>
      <c r="C275" s="89">
        <v>80315</v>
      </c>
      <c r="D275" s="89" t="s">
        <v>652</v>
      </c>
      <c r="E275" s="90" t="s">
        <v>3</v>
      </c>
      <c r="F275" s="90" t="s">
        <v>13</v>
      </c>
      <c r="G275" s="83" t="s">
        <v>653</v>
      </c>
    </row>
    <row r="276" spans="1:7" x14ac:dyDescent="0.2">
      <c r="A276" s="89" t="s">
        <v>1097</v>
      </c>
      <c r="B276" s="89">
        <v>2</v>
      </c>
      <c r="C276" s="89">
        <v>80317</v>
      </c>
      <c r="D276" s="89" t="s">
        <v>654</v>
      </c>
      <c r="E276" s="90" t="s">
        <v>3</v>
      </c>
      <c r="F276" s="90" t="s">
        <v>13</v>
      </c>
      <c r="G276" s="83" t="s">
        <v>655</v>
      </c>
    </row>
    <row r="277" spans="1:7" x14ac:dyDescent="0.2">
      <c r="A277" s="89" t="s">
        <v>1098</v>
      </c>
      <c r="B277" s="89">
        <v>2</v>
      </c>
      <c r="C277" s="89">
        <v>80319</v>
      </c>
      <c r="D277" s="89" t="s">
        <v>656</v>
      </c>
      <c r="E277" s="90" t="s">
        <v>3</v>
      </c>
      <c r="F277" s="90" t="s">
        <v>13</v>
      </c>
      <c r="G277" s="83" t="s">
        <v>657</v>
      </c>
    </row>
    <row r="278" spans="1:7" x14ac:dyDescent="0.2">
      <c r="A278" s="89" t="s">
        <v>1099</v>
      </c>
      <c r="B278" s="89">
        <v>2</v>
      </c>
      <c r="C278" s="89">
        <v>80321</v>
      </c>
      <c r="D278" s="89" t="s">
        <v>658</v>
      </c>
      <c r="E278" s="90" t="s">
        <v>3</v>
      </c>
      <c r="F278" s="90" t="s">
        <v>13</v>
      </c>
      <c r="G278" s="83" t="s">
        <v>659</v>
      </c>
    </row>
    <row r="279" spans="1:7" x14ac:dyDescent="0.2">
      <c r="A279" s="89" t="s">
        <v>1100</v>
      </c>
      <c r="B279" s="89">
        <v>2</v>
      </c>
      <c r="C279" s="89">
        <v>80323</v>
      </c>
      <c r="D279" s="89" t="s">
        <v>660</v>
      </c>
      <c r="E279" s="90" t="s">
        <v>3</v>
      </c>
      <c r="F279" s="90" t="s">
        <v>13</v>
      </c>
      <c r="G279" s="83" t="s">
        <v>661</v>
      </c>
    </row>
    <row r="280" spans="1:7" x14ac:dyDescent="0.2">
      <c r="A280" s="89" t="s">
        <v>1101</v>
      </c>
      <c r="B280" s="89">
        <v>2</v>
      </c>
      <c r="C280" s="89">
        <v>80399</v>
      </c>
      <c r="D280" s="89" t="s">
        <v>662</v>
      </c>
      <c r="E280" s="90" t="s">
        <v>3</v>
      </c>
      <c r="F280" s="90" t="s">
        <v>13</v>
      </c>
      <c r="G280" s="83" t="s">
        <v>663</v>
      </c>
    </row>
    <row r="281" spans="1:7" x14ac:dyDescent="0.2">
      <c r="A281" s="89" t="s">
        <v>1102</v>
      </c>
      <c r="B281" s="89">
        <v>2</v>
      </c>
      <c r="C281" s="89">
        <v>80501</v>
      </c>
      <c r="D281" s="89" t="s">
        <v>664</v>
      </c>
      <c r="E281" s="90" t="s">
        <v>3</v>
      </c>
      <c r="F281" s="90" t="s">
        <v>13</v>
      </c>
      <c r="G281" s="83" t="s">
        <v>665</v>
      </c>
    </row>
    <row r="282" spans="1:7" x14ac:dyDescent="0.2">
      <c r="A282" s="89" t="s">
        <v>1103</v>
      </c>
      <c r="B282" s="89">
        <v>2</v>
      </c>
      <c r="C282" s="89">
        <v>80503</v>
      </c>
      <c r="D282" s="89" t="s">
        <v>666</v>
      </c>
      <c r="E282" s="90" t="s">
        <v>3</v>
      </c>
      <c r="F282" s="90" t="s">
        <v>13</v>
      </c>
      <c r="G282" s="83" t="s">
        <v>667</v>
      </c>
    </row>
    <row r="283" spans="1:7" x14ac:dyDescent="0.2">
      <c r="A283" s="89" t="s">
        <v>1104</v>
      </c>
      <c r="B283" s="89">
        <v>2</v>
      </c>
      <c r="C283" s="89">
        <v>80505</v>
      </c>
      <c r="D283" s="89" t="s">
        <v>668</v>
      </c>
      <c r="E283" s="90" t="s">
        <v>3</v>
      </c>
      <c r="F283" s="90" t="s">
        <v>13</v>
      </c>
      <c r="G283" s="83" t="s">
        <v>669</v>
      </c>
    </row>
    <row r="284" spans="1:7" x14ac:dyDescent="0.2">
      <c r="A284" s="89" t="s">
        <v>1105</v>
      </c>
      <c r="B284" s="89">
        <v>2</v>
      </c>
      <c r="C284" s="89">
        <v>80507</v>
      </c>
      <c r="D284" s="89" t="s">
        <v>670</v>
      </c>
      <c r="E284" s="90" t="s">
        <v>3</v>
      </c>
      <c r="F284" s="90" t="s">
        <v>13</v>
      </c>
      <c r="G284" s="83" t="s">
        <v>671</v>
      </c>
    </row>
    <row r="285" spans="1:7" x14ac:dyDescent="0.2">
      <c r="A285" s="89" t="s">
        <v>1106</v>
      </c>
      <c r="B285" s="89">
        <v>2</v>
      </c>
      <c r="C285" s="89">
        <v>80509</v>
      </c>
      <c r="D285" s="89" t="s">
        <v>672</v>
      </c>
      <c r="E285" s="90" t="s">
        <v>3</v>
      </c>
      <c r="F285" s="90" t="s">
        <v>13</v>
      </c>
      <c r="G285" s="83" t="s">
        <v>673</v>
      </c>
    </row>
    <row r="286" spans="1:7" x14ac:dyDescent="0.2">
      <c r="A286" s="89" t="s">
        <v>1107</v>
      </c>
      <c r="B286" s="89">
        <v>2</v>
      </c>
      <c r="C286" s="89">
        <v>80599</v>
      </c>
      <c r="D286" s="89" t="s">
        <v>674</v>
      </c>
      <c r="E286" s="90" t="s">
        <v>3</v>
      </c>
      <c r="F286" s="90" t="s">
        <v>13</v>
      </c>
      <c r="G286" s="83" t="s">
        <v>675</v>
      </c>
    </row>
    <row r="287" spans="1:7" x14ac:dyDescent="0.2">
      <c r="A287" s="89" t="s">
        <v>1108</v>
      </c>
      <c r="B287" s="89">
        <v>2</v>
      </c>
      <c r="C287" s="89">
        <v>80701</v>
      </c>
      <c r="D287" s="89" t="s">
        <v>676</v>
      </c>
      <c r="E287" s="90" t="s">
        <v>3</v>
      </c>
      <c r="F287" s="90" t="s">
        <v>13</v>
      </c>
      <c r="G287" s="83" t="s">
        <v>677</v>
      </c>
    </row>
    <row r="288" spans="1:7" x14ac:dyDescent="0.2">
      <c r="A288" s="89" t="s">
        <v>1109</v>
      </c>
      <c r="B288" s="89">
        <v>2</v>
      </c>
      <c r="C288" s="89">
        <v>80901</v>
      </c>
      <c r="D288" s="89" t="s">
        <v>678</v>
      </c>
      <c r="E288" s="90" t="s">
        <v>3</v>
      </c>
      <c r="F288" s="90" t="s">
        <v>13</v>
      </c>
      <c r="G288" s="83" t="s">
        <v>679</v>
      </c>
    </row>
    <row r="289" spans="1:7" x14ac:dyDescent="0.2">
      <c r="A289" s="89" t="s">
        <v>1110</v>
      </c>
      <c r="B289" s="89">
        <v>2</v>
      </c>
      <c r="C289" s="89">
        <v>80903</v>
      </c>
      <c r="D289" s="89" t="s">
        <v>197</v>
      </c>
      <c r="E289" s="90" t="s">
        <v>6</v>
      </c>
      <c r="F289" s="90" t="s">
        <v>132</v>
      </c>
      <c r="G289" s="83" t="s">
        <v>198</v>
      </c>
    </row>
    <row r="290" spans="1:7" x14ac:dyDescent="0.2">
      <c r="A290" s="89" t="s">
        <v>1111</v>
      </c>
      <c r="B290" s="89">
        <v>2</v>
      </c>
      <c r="C290" s="89">
        <v>80905</v>
      </c>
      <c r="D290" s="89" t="s">
        <v>199</v>
      </c>
      <c r="E290" s="90" t="s">
        <v>6</v>
      </c>
      <c r="F290" s="90" t="s">
        <v>132</v>
      </c>
      <c r="G290" s="83" t="s">
        <v>200</v>
      </c>
    </row>
    <row r="291" spans="1:7" x14ac:dyDescent="0.2">
      <c r="A291" s="89" t="s">
        <v>1112</v>
      </c>
      <c r="B291" s="89">
        <v>2</v>
      </c>
      <c r="C291" s="89">
        <v>80999</v>
      </c>
      <c r="D291" s="89" t="s">
        <v>680</v>
      </c>
      <c r="E291" s="90" t="s">
        <v>3</v>
      </c>
      <c r="F291" s="90" t="s">
        <v>13</v>
      </c>
      <c r="G291" s="83" t="s">
        <v>681</v>
      </c>
    </row>
    <row r="292" spans="1:7" x14ac:dyDescent="0.2">
      <c r="A292" s="89" t="s">
        <v>1113</v>
      </c>
      <c r="B292" s="89">
        <v>2</v>
      </c>
      <c r="C292" s="89">
        <v>81101</v>
      </c>
      <c r="D292" s="89" t="s">
        <v>842</v>
      </c>
      <c r="E292" s="90" t="s">
        <v>3</v>
      </c>
      <c r="F292" s="90" t="s">
        <v>13</v>
      </c>
      <c r="G292" s="83" t="s">
        <v>843</v>
      </c>
    </row>
    <row r="293" spans="1:7" x14ac:dyDescent="0.2">
      <c r="A293" s="89" t="s">
        <v>1114</v>
      </c>
      <c r="B293" s="89">
        <v>2</v>
      </c>
      <c r="C293" s="89">
        <v>81103</v>
      </c>
      <c r="D293" s="89" t="s">
        <v>682</v>
      </c>
      <c r="E293" s="90" t="s">
        <v>3</v>
      </c>
      <c r="F293" s="90" t="s">
        <v>13</v>
      </c>
      <c r="G293" s="83" t="s">
        <v>683</v>
      </c>
    </row>
    <row r="294" spans="1:7" x14ac:dyDescent="0.2">
      <c r="A294" s="89" t="s">
        <v>1115</v>
      </c>
      <c r="B294" s="89">
        <v>2</v>
      </c>
      <c r="C294" s="89">
        <v>81105</v>
      </c>
      <c r="D294" s="89" t="s">
        <v>684</v>
      </c>
      <c r="E294" s="90" t="s">
        <v>3</v>
      </c>
      <c r="F294" s="90" t="s">
        <v>13</v>
      </c>
      <c r="G294" s="83" t="s">
        <v>685</v>
      </c>
    </row>
    <row r="295" spans="1:7" x14ac:dyDescent="0.2">
      <c r="A295" s="89" t="s">
        <v>1116</v>
      </c>
      <c r="B295" s="89">
        <v>2</v>
      </c>
      <c r="C295" s="89">
        <v>81199</v>
      </c>
      <c r="D295" s="89" t="s">
        <v>686</v>
      </c>
      <c r="E295" s="90" t="s">
        <v>3</v>
      </c>
      <c r="F295" s="90" t="s">
        <v>13</v>
      </c>
      <c r="G295" s="83" t="s">
        <v>687</v>
      </c>
    </row>
    <row r="296" spans="1:7" x14ac:dyDescent="0.2">
      <c r="A296" s="89" t="s">
        <v>1117</v>
      </c>
      <c r="B296" s="89">
        <v>2</v>
      </c>
      <c r="C296" s="89">
        <v>89901</v>
      </c>
      <c r="D296" s="89" t="s">
        <v>688</v>
      </c>
      <c r="E296" s="90" t="s">
        <v>3</v>
      </c>
      <c r="F296" s="90" t="s">
        <v>13</v>
      </c>
      <c r="G296" s="83" t="s">
        <v>689</v>
      </c>
    </row>
    <row r="297" spans="1:7" x14ac:dyDescent="0.2">
      <c r="A297" s="89" t="s">
        <v>1118</v>
      </c>
      <c r="B297" s="89">
        <v>2</v>
      </c>
      <c r="C297" s="89">
        <v>89903</v>
      </c>
      <c r="D297" s="89" t="s">
        <v>690</v>
      </c>
      <c r="E297" s="90" t="s">
        <v>3</v>
      </c>
      <c r="F297" s="90" t="s">
        <v>13</v>
      </c>
      <c r="G297" s="83" t="s">
        <v>691</v>
      </c>
    </row>
    <row r="298" spans="1:7" x14ac:dyDescent="0.2">
      <c r="A298" s="89" t="s">
        <v>1119</v>
      </c>
      <c r="B298" s="89">
        <v>2</v>
      </c>
      <c r="C298" s="89">
        <v>89999</v>
      </c>
      <c r="D298" s="89" t="s">
        <v>692</v>
      </c>
      <c r="E298" s="90" t="s">
        <v>3</v>
      </c>
      <c r="F298" s="90" t="s">
        <v>13</v>
      </c>
      <c r="G298" s="83" t="s">
        <v>693</v>
      </c>
    </row>
    <row r="299" spans="1:7" x14ac:dyDescent="0.2">
      <c r="A299" s="89" t="s">
        <v>1120</v>
      </c>
      <c r="B299" s="89">
        <v>2</v>
      </c>
      <c r="C299" s="89">
        <v>90101</v>
      </c>
      <c r="D299" s="89" t="s">
        <v>844</v>
      </c>
      <c r="E299" s="90" t="s">
        <v>3</v>
      </c>
      <c r="F299" s="90" t="s">
        <v>13</v>
      </c>
      <c r="G299" s="81" t="s">
        <v>845</v>
      </c>
    </row>
    <row r="300" spans="1:7" x14ac:dyDescent="0.2">
      <c r="A300" s="89" t="s">
        <v>1121</v>
      </c>
      <c r="B300" s="89">
        <v>2</v>
      </c>
      <c r="C300" s="89">
        <v>90103</v>
      </c>
      <c r="D300" s="89" t="s">
        <v>694</v>
      </c>
      <c r="E300" s="90" t="s">
        <v>3</v>
      </c>
      <c r="F300" s="90" t="s">
        <v>13</v>
      </c>
      <c r="G300" s="83" t="s">
        <v>695</v>
      </c>
    </row>
    <row r="301" spans="1:7" x14ac:dyDescent="0.2">
      <c r="A301" s="89" t="s">
        <v>1122</v>
      </c>
      <c r="B301" s="89">
        <v>2</v>
      </c>
      <c r="C301" s="89">
        <v>90301</v>
      </c>
      <c r="D301" s="89" t="s">
        <v>696</v>
      </c>
      <c r="E301" s="90" t="s">
        <v>3</v>
      </c>
      <c r="F301" s="90" t="s">
        <v>13</v>
      </c>
      <c r="G301" s="83" t="s">
        <v>697</v>
      </c>
    </row>
    <row r="302" spans="1:7" x14ac:dyDescent="0.2">
      <c r="A302" s="89" t="s">
        <v>1123</v>
      </c>
      <c r="B302" s="89">
        <v>2</v>
      </c>
      <c r="C302" s="89">
        <v>90303</v>
      </c>
      <c r="D302" s="89" t="s">
        <v>698</v>
      </c>
      <c r="E302" s="90" t="s">
        <v>3</v>
      </c>
      <c r="F302" s="90" t="s">
        <v>13</v>
      </c>
      <c r="G302" s="83" t="s">
        <v>699</v>
      </c>
    </row>
    <row r="303" spans="1:7" x14ac:dyDescent="0.2">
      <c r="A303" s="89" t="s">
        <v>1124</v>
      </c>
      <c r="B303" s="89">
        <v>2</v>
      </c>
      <c r="C303" s="89">
        <v>90305</v>
      </c>
      <c r="D303" s="89" t="s">
        <v>700</v>
      </c>
      <c r="E303" s="90" t="s">
        <v>3</v>
      </c>
      <c r="F303" s="90" t="s">
        <v>13</v>
      </c>
      <c r="G303" s="83" t="s">
        <v>701</v>
      </c>
    </row>
    <row r="304" spans="1:7" x14ac:dyDescent="0.2">
      <c r="A304" s="89" t="s">
        <v>1125</v>
      </c>
      <c r="B304" s="89">
        <v>2</v>
      </c>
      <c r="C304" s="89">
        <v>90307</v>
      </c>
      <c r="D304" s="89" t="s">
        <v>702</v>
      </c>
      <c r="E304" s="90" t="s">
        <v>3</v>
      </c>
      <c r="F304" s="90" t="s">
        <v>13</v>
      </c>
      <c r="G304" s="83" t="s">
        <v>703</v>
      </c>
    </row>
    <row r="305" spans="1:7" x14ac:dyDescent="0.2">
      <c r="A305" s="89" t="s">
        <v>1126</v>
      </c>
      <c r="B305" s="89">
        <v>2</v>
      </c>
      <c r="C305" s="89">
        <v>90309</v>
      </c>
      <c r="D305" s="89" t="s">
        <v>704</v>
      </c>
      <c r="E305" s="90" t="s">
        <v>3</v>
      </c>
      <c r="F305" s="90" t="s">
        <v>13</v>
      </c>
      <c r="G305" s="83" t="s">
        <v>705</v>
      </c>
    </row>
    <row r="306" spans="1:7" x14ac:dyDescent="0.2">
      <c r="A306" s="89" t="s">
        <v>1127</v>
      </c>
      <c r="B306" s="89">
        <v>2</v>
      </c>
      <c r="C306" s="89">
        <v>90311</v>
      </c>
      <c r="D306" s="89" t="s">
        <v>706</v>
      </c>
      <c r="E306" s="90" t="s">
        <v>3</v>
      </c>
      <c r="F306" s="90" t="s">
        <v>13</v>
      </c>
      <c r="G306" s="83" t="s">
        <v>707</v>
      </c>
    </row>
    <row r="307" spans="1:7" x14ac:dyDescent="0.2">
      <c r="A307" s="89" t="s">
        <v>1128</v>
      </c>
      <c r="B307" s="89">
        <v>2</v>
      </c>
      <c r="C307" s="89">
        <v>90313</v>
      </c>
      <c r="D307" s="89" t="s">
        <v>708</v>
      </c>
      <c r="E307" s="90" t="s">
        <v>3</v>
      </c>
      <c r="F307" s="90" t="s">
        <v>13</v>
      </c>
      <c r="G307" s="83" t="s">
        <v>709</v>
      </c>
    </row>
    <row r="308" spans="1:7" x14ac:dyDescent="0.2">
      <c r="A308" s="89" t="s">
        <v>1129</v>
      </c>
      <c r="B308" s="89">
        <v>2</v>
      </c>
      <c r="C308" s="89">
        <v>90399</v>
      </c>
      <c r="D308" s="89" t="s">
        <v>710</v>
      </c>
      <c r="E308" s="90" t="s">
        <v>3</v>
      </c>
      <c r="F308" s="90" t="s">
        <v>13</v>
      </c>
      <c r="G308" s="83" t="s">
        <v>711</v>
      </c>
    </row>
    <row r="309" spans="1:7" x14ac:dyDescent="0.2">
      <c r="A309" s="89" t="s">
        <v>1130</v>
      </c>
      <c r="B309" s="89">
        <v>2</v>
      </c>
      <c r="C309" s="89">
        <v>90501</v>
      </c>
      <c r="D309" s="89" t="s">
        <v>712</v>
      </c>
      <c r="E309" s="90" t="s">
        <v>3</v>
      </c>
      <c r="F309" s="90" t="s">
        <v>13</v>
      </c>
      <c r="G309" s="83" t="s">
        <v>713</v>
      </c>
    </row>
    <row r="310" spans="1:7" x14ac:dyDescent="0.2">
      <c r="A310" s="89" t="s">
        <v>1131</v>
      </c>
      <c r="B310" s="89">
        <v>2</v>
      </c>
      <c r="C310" s="89">
        <v>90503</v>
      </c>
      <c r="D310" s="89" t="s">
        <v>714</v>
      </c>
      <c r="E310" s="90" t="s">
        <v>3</v>
      </c>
      <c r="F310" s="90" t="s">
        <v>13</v>
      </c>
      <c r="G310" s="83" t="s">
        <v>715</v>
      </c>
    </row>
    <row r="311" spans="1:7" x14ac:dyDescent="0.2">
      <c r="A311" s="89" t="s">
        <v>1132</v>
      </c>
      <c r="B311" s="89">
        <v>2</v>
      </c>
      <c r="C311" s="89">
        <v>90505</v>
      </c>
      <c r="D311" s="89" t="s">
        <v>716</v>
      </c>
      <c r="E311" s="90" t="s">
        <v>3</v>
      </c>
      <c r="F311" s="90" t="s">
        <v>13</v>
      </c>
      <c r="G311" s="83" t="s">
        <v>717</v>
      </c>
    </row>
    <row r="312" spans="1:7" x14ac:dyDescent="0.2">
      <c r="A312" s="89" t="s">
        <v>1133</v>
      </c>
      <c r="B312" s="89">
        <v>2</v>
      </c>
      <c r="C312" s="89">
        <v>90507</v>
      </c>
      <c r="D312" s="89" t="s">
        <v>718</v>
      </c>
      <c r="E312" s="90" t="s">
        <v>3</v>
      </c>
      <c r="F312" s="90" t="s">
        <v>13</v>
      </c>
      <c r="G312" s="83" t="s">
        <v>719</v>
      </c>
    </row>
    <row r="313" spans="1:7" x14ac:dyDescent="0.2">
      <c r="A313" s="89" t="s">
        <v>1134</v>
      </c>
      <c r="B313" s="89">
        <v>2</v>
      </c>
      <c r="C313" s="89">
        <v>90509</v>
      </c>
      <c r="D313" s="89" t="s">
        <v>720</v>
      </c>
      <c r="E313" s="90" t="s">
        <v>3</v>
      </c>
      <c r="F313" s="90" t="s">
        <v>13</v>
      </c>
      <c r="G313" s="83" t="s">
        <v>721</v>
      </c>
    </row>
    <row r="314" spans="1:7" x14ac:dyDescent="0.2">
      <c r="A314" s="89" t="s">
        <v>1135</v>
      </c>
      <c r="B314" s="89">
        <v>2</v>
      </c>
      <c r="C314" s="89">
        <v>90511</v>
      </c>
      <c r="D314" s="89" t="s">
        <v>722</v>
      </c>
      <c r="E314" s="90" t="s">
        <v>3</v>
      </c>
      <c r="F314" s="90" t="s">
        <v>13</v>
      </c>
      <c r="G314" s="83" t="s">
        <v>723</v>
      </c>
    </row>
    <row r="315" spans="1:7" x14ac:dyDescent="0.2">
      <c r="A315" s="89" t="s">
        <v>1136</v>
      </c>
      <c r="B315" s="89">
        <v>2</v>
      </c>
      <c r="C315" s="89">
        <v>90513</v>
      </c>
      <c r="D315" s="89" t="s">
        <v>724</v>
      </c>
      <c r="E315" s="90" t="s">
        <v>3</v>
      </c>
      <c r="F315" s="90" t="s">
        <v>13</v>
      </c>
      <c r="G315" s="83" t="s">
        <v>725</v>
      </c>
    </row>
    <row r="316" spans="1:7" x14ac:dyDescent="0.2">
      <c r="A316" s="89" t="s">
        <v>1137</v>
      </c>
      <c r="B316" s="89">
        <v>2</v>
      </c>
      <c r="C316" s="89">
        <v>90515</v>
      </c>
      <c r="D316" s="89" t="s">
        <v>726</v>
      </c>
      <c r="E316" s="90" t="s">
        <v>3</v>
      </c>
      <c r="F316" s="90" t="s">
        <v>13</v>
      </c>
      <c r="G316" s="83" t="s">
        <v>727</v>
      </c>
    </row>
    <row r="317" spans="1:7" x14ac:dyDescent="0.2">
      <c r="A317" s="89" t="s">
        <v>1138</v>
      </c>
      <c r="B317" s="89">
        <v>2</v>
      </c>
      <c r="C317" s="89">
        <v>90599</v>
      </c>
      <c r="D317" s="89" t="s">
        <v>728</v>
      </c>
      <c r="E317" s="90" t="s">
        <v>3</v>
      </c>
      <c r="F317" s="90" t="s">
        <v>13</v>
      </c>
      <c r="G317" s="83" t="s">
        <v>729</v>
      </c>
    </row>
    <row r="318" spans="1:7" x14ac:dyDescent="0.2">
      <c r="A318" s="89" t="s">
        <v>1139</v>
      </c>
      <c r="B318" s="89">
        <v>2</v>
      </c>
      <c r="C318" s="89">
        <v>90701</v>
      </c>
      <c r="D318" s="89" t="s">
        <v>730</v>
      </c>
      <c r="E318" s="90" t="s">
        <v>3</v>
      </c>
      <c r="F318" s="90" t="s">
        <v>13</v>
      </c>
      <c r="G318" s="83" t="s">
        <v>731</v>
      </c>
    </row>
    <row r="319" spans="1:7" x14ac:dyDescent="0.2">
      <c r="A319" s="89" t="s">
        <v>1140</v>
      </c>
      <c r="B319" s="89">
        <v>2</v>
      </c>
      <c r="C319" s="89">
        <v>90799</v>
      </c>
      <c r="D319" s="89" t="s">
        <v>732</v>
      </c>
      <c r="E319" s="90" t="s">
        <v>3</v>
      </c>
      <c r="F319" s="90" t="s">
        <v>13</v>
      </c>
      <c r="G319" s="83" t="s">
        <v>733</v>
      </c>
    </row>
    <row r="320" spans="1:7" x14ac:dyDescent="0.2">
      <c r="A320" s="89" t="s">
        <v>1141</v>
      </c>
      <c r="B320" s="89">
        <v>2</v>
      </c>
      <c r="C320" s="89">
        <v>90901</v>
      </c>
      <c r="D320" s="89" t="s">
        <v>734</v>
      </c>
      <c r="E320" s="90" t="s">
        <v>3</v>
      </c>
      <c r="F320" s="90" t="s">
        <v>13</v>
      </c>
      <c r="G320" s="83" t="s">
        <v>735</v>
      </c>
    </row>
    <row r="321" spans="1:7" x14ac:dyDescent="0.2">
      <c r="A321" s="89" t="s">
        <v>1142</v>
      </c>
      <c r="B321" s="89">
        <v>2</v>
      </c>
      <c r="C321" s="89">
        <v>90903</v>
      </c>
      <c r="D321" s="89" t="s">
        <v>736</v>
      </c>
      <c r="E321" s="90" t="s">
        <v>3</v>
      </c>
      <c r="F321" s="90" t="s">
        <v>13</v>
      </c>
      <c r="G321" s="83" t="s">
        <v>737</v>
      </c>
    </row>
    <row r="322" spans="1:7" x14ac:dyDescent="0.2">
      <c r="A322" s="89" t="s">
        <v>1143</v>
      </c>
      <c r="B322" s="89">
        <v>2</v>
      </c>
      <c r="C322" s="89">
        <v>90905</v>
      </c>
      <c r="D322" s="89" t="s">
        <v>738</v>
      </c>
      <c r="E322" s="90" t="s">
        <v>3</v>
      </c>
      <c r="F322" s="90" t="s">
        <v>13</v>
      </c>
      <c r="G322" s="83" t="s">
        <v>739</v>
      </c>
    </row>
    <row r="323" spans="1:7" x14ac:dyDescent="0.2">
      <c r="A323" s="89" t="s">
        <v>1144</v>
      </c>
      <c r="B323" s="89">
        <v>2</v>
      </c>
      <c r="C323" s="89">
        <v>90907</v>
      </c>
      <c r="D323" s="89" t="s">
        <v>740</v>
      </c>
      <c r="E323" s="90" t="s">
        <v>3</v>
      </c>
      <c r="F323" s="90" t="s">
        <v>13</v>
      </c>
      <c r="G323" s="83" t="s">
        <v>741</v>
      </c>
    </row>
    <row r="324" spans="1:7" x14ac:dyDescent="0.2">
      <c r="A324" s="89" t="s">
        <v>1145</v>
      </c>
      <c r="B324" s="89">
        <v>2</v>
      </c>
      <c r="C324" s="89">
        <v>90909</v>
      </c>
      <c r="D324" s="89" t="s">
        <v>742</v>
      </c>
      <c r="E324" s="90" t="s">
        <v>3</v>
      </c>
      <c r="F324" s="90" t="s">
        <v>13</v>
      </c>
      <c r="G324" s="83" t="s">
        <v>743</v>
      </c>
    </row>
    <row r="325" spans="1:7" x14ac:dyDescent="0.2">
      <c r="A325" s="89" t="s">
        <v>1146</v>
      </c>
      <c r="B325" s="89">
        <v>2</v>
      </c>
      <c r="C325" s="89">
        <v>90911</v>
      </c>
      <c r="D325" s="89" t="s">
        <v>744</v>
      </c>
      <c r="E325" s="90" t="s">
        <v>3</v>
      </c>
      <c r="F325" s="90" t="s">
        <v>13</v>
      </c>
      <c r="G325" s="83" t="s">
        <v>745</v>
      </c>
    </row>
    <row r="326" spans="1:7" x14ac:dyDescent="0.2">
      <c r="A326" s="89" t="s">
        <v>1147</v>
      </c>
      <c r="B326" s="89">
        <v>2</v>
      </c>
      <c r="C326" s="89">
        <v>90913</v>
      </c>
      <c r="D326" s="89" t="s">
        <v>746</v>
      </c>
      <c r="E326" s="90" t="s">
        <v>3</v>
      </c>
      <c r="F326" s="90" t="s">
        <v>13</v>
      </c>
      <c r="G326" s="83" t="s">
        <v>747</v>
      </c>
    </row>
    <row r="327" spans="1:7" x14ac:dyDescent="0.2">
      <c r="A327" s="89" t="s">
        <v>1148</v>
      </c>
      <c r="B327" s="89">
        <v>2</v>
      </c>
      <c r="C327" s="89">
        <v>90999</v>
      </c>
      <c r="D327" s="89" t="s">
        <v>748</v>
      </c>
      <c r="E327" s="90" t="s">
        <v>3</v>
      </c>
      <c r="F327" s="90" t="s">
        <v>13</v>
      </c>
      <c r="G327" s="83" t="s">
        <v>749</v>
      </c>
    </row>
    <row r="328" spans="1:7" x14ac:dyDescent="0.2">
      <c r="A328" s="89" t="s">
        <v>1149</v>
      </c>
      <c r="B328" s="89">
        <v>2</v>
      </c>
      <c r="C328" s="89">
        <v>91101</v>
      </c>
      <c r="D328" s="89" t="s">
        <v>750</v>
      </c>
      <c r="E328" s="90" t="s">
        <v>3</v>
      </c>
      <c r="F328" s="90" t="s">
        <v>13</v>
      </c>
      <c r="G328" s="83" t="s">
        <v>751</v>
      </c>
    </row>
    <row r="329" spans="1:7" x14ac:dyDescent="0.2">
      <c r="A329" s="89" t="s">
        <v>1150</v>
      </c>
      <c r="B329" s="89">
        <v>2</v>
      </c>
      <c r="C329" s="89">
        <v>91103</v>
      </c>
      <c r="D329" s="89" t="s">
        <v>752</v>
      </c>
      <c r="E329" s="90" t="s">
        <v>3</v>
      </c>
      <c r="F329" s="90" t="s">
        <v>13</v>
      </c>
      <c r="G329" s="83" t="s">
        <v>753</v>
      </c>
    </row>
    <row r="330" spans="1:7" x14ac:dyDescent="0.2">
      <c r="A330" s="89" t="s">
        <v>1151</v>
      </c>
      <c r="B330" s="89">
        <v>2</v>
      </c>
      <c r="C330" s="89">
        <v>91105</v>
      </c>
      <c r="D330" s="89" t="s">
        <v>754</v>
      </c>
      <c r="E330" s="90" t="s">
        <v>3</v>
      </c>
      <c r="F330" s="90" t="s">
        <v>13</v>
      </c>
      <c r="G330" s="83" t="s">
        <v>755</v>
      </c>
    </row>
    <row r="331" spans="1:7" x14ac:dyDescent="0.2">
      <c r="A331" s="89" t="s">
        <v>1152</v>
      </c>
      <c r="B331" s="89">
        <v>2</v>
      </c>
      <c r="C331" s="89">
        <v>91199</v>
      </c>
      <c r="D331" s="89" t="s">
        <v>756</v>
      </c>
      <c r="E331" s="90" t="s">
        <v>3</v>
      </c>
      <c r="F331" s="90" t="s">
        <v>13</v>
      </c>
      <c r="G331" s="83" t="s">
        <v>757</v>
      </c>
    </row>
    <row r="332" spans="1:7" x14ac:dyDescent="0.2">
      <c r="A332" s="89" t="s">
        <v>1153</v>
      </c>
      <c r="B332" s="89">
        <v>2</v>
      </c>
      <c r="C332" s="89">
        <v>91301</v>
      </c>
      <c r="D332" s="89" t="s">
        <v>758</v>
      </c>
      <c r="E332" s="90" t="s">
        <v>3</v>
      </c>
      <c r="F332" s="90" t="s">
        <v>13</v>
      </c>
      <c r="G332" s="83" t="s">
        <v>759</v>
      </c>
    </row>
    <row r="333" spans="1:7" x14ac:dyDescent="0.2">
      <c r="A333" s="89" t="s">
        <v>1154</v>
      </c>
      <c r="B333" s="89">
        <v>2</v>
      </c>
      <c r="C333" s="89">
        <v>91303</v>
      </c>
      <c r="D333" s="89" t="s">
        <v>760</v>
      </c>
      <c r="E333" s="90" t="s">
        <v>3</v>
      </c>
      <c r="F333" s="90" t="s">
        <v>13</v>
      </c>
      <c r="G333" s="83" t="s">
        <v>761</v>
      </c>
    </row>
    <row r="334" spans="1:7" x14ac:dyDescent="0.2">
      <c r="A334" s="89" t="s">
        <v>1155</v>
      </c>
      <c r="B334" s="89">
        <v>2</v>
      </c>
      <c r="C334" s="89">
        <v>91501</v>
      </c>
      <c r="D334" s="89" t="s">
        <v>762</v>
      </c>
      <c r="E334" s="90" t="s">
        <v>3</v>
      </c>
      <c r="F334" s="90" t="s">
        <v>13</v>
      </c>
      <c r="G334" s="83" t="s">
        <v>763</v>
      </c>
    </row>
    <row r="335" spans="1:7" x14ac:dyDescent="0.2">
      <c r="A335" s="89" t="s">
        <v>1156</v>
      </c>
      <c r="B335" s="89">
        <v>2</v>
      </c>
      <c r="C335" s="89">
        <v>91503</v>
      </c>
      <c r="D335" s="89" t="s">
        <v>764</v>
      </c>
      <c r="E335" s="90" t="s">
        <v>3</v>
      </c>
      <c r="F335" s="90" t="s">
        <v>13</v>
      </c>
      <c r="G335" s="83" t="s">
        <v>765</v>
      </c>
    </row>
    <row r="336" spans="1:7" x14ac:dyDescent="0.2">
      <c r="A336" s="89" t="s">
        <v>1157</v>
      </c>
      <c r="B336" s="89">
        <v>2</v>
      </c>
      <c r="C336" s="89">
        <v>91505</v>
      </c>
      <c r="D336" s="89" t="s">
        <v>766</v>
      </c>
      <c r="E336" s="90" t="s">
        <v>3</v>
      </c>
      <c r="F336" s="90" t="s">
        <v>13</v>
      </c>
      <c r="G336" s="83" t="s">
        <v>767</v>
      </c>
    </row>
    <row r="337" spans="1:7" x14ac:dyDescent="0.2">
      <c r="A337" s="89" t="s">
        <v>1158</v>
      </c>
      <c r="B337" s="89">
        <v>2</v>
      </c>
      <c r="C337" s="89">
        <v>91507</v>
      </c>
      <c r="D337" s="89" t="s">
        <v>768</v>
      </c>
      <c r="E337" s="90" t="s">
        <v>3</v>
      </c>
      <c r="F337" s="90" t="s">
        <v>13</v>
      </c>
      <c r="G337" s="83" t="s">
        <v>769</v>
      </c>
    </row>
    <row r="338" spans="1:7" x14ac:dyDescent="0.2">
      <c r="A338" s="89" t="s">
        <v>1159</v>
      </c>
      <c r="B338" s="89">
        <v>2</v>
      </c>
      <c r="C338" s="89">
        <v>91509</v>
      </c>
      <c r="D338" s="89" t="s">
        <v>770</v>
      </c>
      <c r="E338" s="90" t="s">
        <v>3</v>
      </c>
      <c r="F338" s="90" t="s">
        <v>13</v>
      </c>
      <c r="G338" s="83" t="s">
        <v>771</v>
      </c>
    </row>
    <row r="339" spans="1:7" x14ac:dyDescent="0.2">
      <c r="A339" s="89" t="s">
        <v>1160</v>
      </c>
      <c r="B339" s="89">
        <v>2</v>
      </c>
      <c r="C339" s="89">
        <v>91511</v>
      </c>
      <c r="D339" s="89" t="s">
        <v>772</v>
      </c>
      <c r="E339" s="90" t="s">
        <v>3</v>
      </c>
      <c r="F339" s="90" t="s">
        <v>13</v>
      </c>
      <c r="G339" s="83" t="s">
        <v>773</v>
      </c>
    </row>
    <row r="340" spans="1:7" x14ac:dyDescent="0.2">
      <c r="A340" s="89" t="s">
        <v>1161</v>
      </c>
      <c r="B340" s="89">
        <v>2</v>
      </c>
      <c r="C340" s="89">
        <v>91513</v>
      </c>
      <c r="D340" s="89" t="s">
        <v>774</v>
      </c>
      <c r="E340" s="90" t="s">
        <v>3</v>
      </c>
      <c r="F340" s="90" t="s">
        <v>13</v>
      </c>
      <c r="G340" s="83" t="s">
        <v>775</v>
      </c>
    </row>
    <row r="341" spans="1:7" x14ac:dyDescent="0.2">
      <c r="A341" s="89" t="s">
        <v>1162</v>
      </c>
      <c r="B341" s="89">
        <v>2</v>
      </c>
      <c r="C341" s="89">
        <v>91515</v>
      </c>
      <c r="D341" s="89" t="s">
        <v>776</v>
      </c>
      <c r="E341" s="90" t="s">
        <v>3</v>
      </c>
      <c r="F341" s="90" t="s">
        <v>13</v>
      </c>
      <c r="G341" s="83" t="s">
        <v>777</v>
      </c>
    </row>
    <row r="342" spans="1:7" x14ac:dyDescent="0.2">
      <c r="A342" s="89" t="s">
        <v>1163</v>
      </c>
      <c r="B342" s="89">
        <v>2</v>
      </c>
      <c r="C342" s="89">
        <v>91517</v>
      </c>
      <c r="D342" s="89" t="s">
        <v>778</v>
      </c>
      <c r="E342" s="90" t="s">
        <v>3</v>
      </c>
      <c r="F342" s="90" t="s">
        <v>13</v>
      </c>
      <c r="G342" s="83" t="s">
        <v>779</v>
      </c>
    </row>
    <row r="343" spans="1:7" x14ac:dyDescent="0.2">
      <c r="A343" s="89" t="s">
        <v>1164</v>
      </c>
      <c r="B343" s="89">
        <v>2</v>
      </c>
      <c r="C343" s="89">
        <v>91519</v>
      </c>
      <c r="D343" s="89" t="s">
        <v>780</v>
      </c>
      <c r="E343" s="90" t="s">
        <v>3</v>
      </c>
      <c r="F343" s="90" t="s">
        <v>13</v>
      </c>
      <c r="G343" s="83" t="s">
        <v>781</v>
      </c>
    </row>
    <row r="344" spans="1:7" x14ac:dyDescent="0.2">
      <c r="A344" s="89" t="s">
        <v>1165</v>
      </c>
      <c r="B344" s="89">
        <v>2</v>
      </c>
      <c r="C344" s="89">
        <v>91521</v>
      </c>
      <c r="D344" s="89" t="s">
        <v>782</v>
      </c>
      <c r="E344" s="90" t="s">
        <v>3</v>
      </c>
      <c r="F344" s="90" t="s">
        <v>13</v>
      </c>
      <c r="G344" s="83" t="s">
        <v>783</v>
      </c>
    </row>
    <row r="345" spans="1:7" x14ac:dyDescent="0.2">
      <c r="A345" s="89" t="s">
        <v>1166</v>
      </c>
      <c r="B345" s="89">
        <v>2</v>
      </c>
      <c r="C345" s="89">
        <v>91523</v>
      </c>
      <c r="D345" s="89" t="s">
        <v>784</v>
      </c>
      <c r="E345" s="90" t="s">
        <v>3</v>
      </c>
      <c r="F345" s="90" t="s">
        <v>13</v>
      </c>
      <c r="G345" s="83" t="s">
        <v>785</v>
      </c>
    </row>
    <row r="346" spans="1:7" x14ac:dyDescent="0.2">
      <c r="A346" s="89" t="s">
        <v>1167</v>
      </c>
      <c r="B346" s="89">
        <v>2</v>
      </c>
      <c r="C346" s="89">
        <v>91599</v>
      </c>
      <c r="D346" s="89" t="s">
        <v>786</v>
      </c>
      <c r="E346" s="90" t="s">
        <v>3</v>
      </c>
      <c r="F346" s="90" t="s">
        <v>13</v>
      </c>
      <c r="G346" s="83" t="s">
        <v>787</v>
      </c>
    </row>
    <row r="347" spans="1:7" x14ac:dyDescent="0.2">
      <c r="A347" s="89" t="s">
        <v>1168</v>
      </c>
      <c r="B347" s="89">
        <v>2</v>
      </c>
      <c r="C347" s="89">
        <v>91701</v>
      </c>
      <c r="D347" s="89" t="s">
        <v>788</v>
      </c>
      <c r="E347" s="90" t="s">
        <v>3</v>
      </c>
      <c r="F347" s="90" t="s">
        <v>13</v>
      </c>
      <c r="G347" s="83" t="s">
        <v>789</v>
      </c>
    </row>
    <row r="348" spans="1:7" x14ac:dyDescent="0.2">
      <c r="A348" s="89" t="s">
        <v>1169</v>
      </c>
      <c r="B348" s="89">
        <v>2</v>
      </c>
      <c r="C348" s="89">
        <v>91703</v>
      </c>
      <c r="D348" s="89" t="s">
        <v>790</v>
      </c>
      <c r="E348" s="90" t="s">
        <v>3</v>
      </c>
      <c r="F348" s="90" t="s">
        <v>13</v>
      </c>
      <c r="G348" s="83" t="s">
        <v>791</v>
      </c>
    </row>
    <row r="349" spans="1:7" x14ac:dyDescent="0.2">
      <c r="A349" s="89" t="s">
        <v>1170</v>
      </c>
      <c r="B349" s="89">
        <v>2</v>
      </c>
      <c r="C349" s="89">
        <v>91901</v>
      </c>
      <c r="D349" s="89" t="s">
        <v>792</v>
      </c>
      <c r="E349" s="90" t="s">
        <v>3</v>
      </c>
      <c r="F349" s="90" t="s">
        <v>13</v>
      </c>
      <c r="G349" s="83" t="s">
        <v>793</v>
      </c>
    </row>
    <row r="350" spans="1:7" x14ac:dyDescent="0.2">
      <c r="A350" s="89" t="s">
        <v>1171</v>
      </c>
      <c r="B350" s="89">
        <v>2</v>
      </c>
      <c r="C350" s="89">
        <v>91903</v>
      </c>
      <c r="D350" s="89" t="s">
        <v>794</v>
      </c>
      <c r="E350" s="90" t="s">
        <v>3</v>
      </c>
      <c r="F350" s="90" t="s">
        <v>13</v>
      </c>
      <c r="G350" s="83" t="s">
        <v>795</v>
      </c>
    </row>
    <row r="351" spans="1:7" x14ac:dyDescent="0.2">
      <c r="A351" s="89" t="s">
        <v>1172</v>
      </c>
      <c r="B351" s="89">
        <v>2</v>
      </c>
      <c r="C351" s="89">
        <v>92101</v>
      </c>
      <c r="D351" s="89" t="s">
        <v>796</v>
      </c>
      <c r="E351" s="90" t="s">
        <v>3</v>
      </c>
      <c r="F351" s="90" t="s">
        <v>13</v>
      </c>
      <c r="G351" s="83" t="s">
        <v>797</v>
      </c>
    </row>
    <row r="352" spans="1:7" x14ac:dyDescent="0.2">
      <c r="A352" s="89" t="s">
        <v>1173</v>
      </c>
      <c r="B352" s="89">
        <v>2</v>
      </c>
      <c r="C352" s="89">
        <v>92103</v>
      </c>
      <c r="D352" s="89" t="s">
        <v>798</v>
      </c>
      <c r="E352" s="90" t="s">
        <v>3</v>
      </c>
      <c r="F352" s="90" t="s">
        <v>13</v>
      </c>
      <c r="G352" s="83" t="s">
        <v>799</v>
      </c>
    </row>
    <row r="353" spans="1:7" x14ac:dyDescent="0.2">
      <c r="A353" s="89" t="s">
        <v>1174</v>
      </c>
      <c r="B353" s="89">
        <v>2</v>
      </c>
      <c r="C353" s="89">
        <v>92199</v>
      </c>
      <c r="D353" s="89" t="s">
        <v>800</v>
      </c>
      <c r="E353" s="90" t="s">
        <v>3</v>
      </c>
      <c r="F353" s="90" t="s">
        <v>13</v>
      </c>
      <c r="G353" s="83" t="s">
        <v>801</v>
      </c>
    </row>
    <row r="354" spans="1:7" x14ac:dyDescent="0.2">
      <c r="A354" s="89" t="s">
        <v>1175</v>
      </c>
      <c r="B354" s="89">
        <v>2</v>
      </c>
      <c r="C354" s="89">
        <v>99901</v>
      </c>
      <c r="D354" s="89" t="s">
        <v>802</v>
      </c>
      <c r="E354" s="90" t="s">
        <v>3</v>
      </c>
      <c r="F354" s="90" t="s">
        <v>13</v>
      </c>
      <c r="G354" s="83" t="s">
        <v>803</v>
      </c>
    </row>
    <row r="355" spans="1:7" x14ac:dyDescent="0.2">
      <c r="A355" s="89" t="s">
        <v>1176</v>
      </c>
      <c r="B355" s="89">
        <v>2</v>
      </c>
      <c r="C355" s="89">
        <v>99903</v>
      </c>
      <c r="D355" s="89" t="s">
        <v>804</v>
      </c>
      <c r="E355" s="90" t="s">
        <v>3</v>
      </c>
      <c r="F355" s="90" t="s">
        <v>13</v>
      </c>
      <c r="G355" s="83" t="s">
        <v>805</v>
      </c>
    </row>
    <row r="356" spans="1:7" x14ac:dyDescent="0.2">
      <c r="A356" s="89" t="s">
        <v>1177</v>
      </c>
      <c r="B356" s="89">
        <v>2</v>
      </c>
      <c r="C356" s="89">
        <v>99905</v>
      </c>
      <c r="D356" s="89" t="s">
        <v>806</v>
      </c>
      <c r="E356" s="90" t="s">
        <v>3</v>
      </c>
      <c r="F356" s="90" t="s">
        <v>13</v>
      </c>
      <c r="G356" s="83" t="s">
        <v>807</v>
      </c>
    </row>
    <row r="357" spans="1:7" x14ac:dyDescent="0.2">
      <c r="A357" s="89" t="s">
        <v>1178</v>
      </c>
      <c r="B357" s="89">
        <v>2</v>
      </c>
      <c r="C357" s="89">
        <v>99999</v>
      </c>
      <c r="D357" s="89" t="s">
        <v>808</v>
      </c>
      <c r="E357" s="90" t="s">
        <v>3</v>
      </c>
      <c r="F357" s="90" t="s">
        <v>13</v>
      </c>
      <c r="G357" s="83" t="s">
        <v>809</v>
      </c>
    </row>
  </sheetData>
  <protectedRanges>
    <protectedRange password="C923" sqref="T2:T7" name="Range7_1_1_1"/>
  </protectedRanges>
  <sortState xmlns:xlrd2="http://schemas.microsoft.com/office/spreadsheetml/2017/richdata2" ref="A2:G357">
    <sortCondition ref="B2:B357"/>
    <sortCondition ref="G2:G357"/>
  </sortState>
  <pageMargins left="0.31496062992125984"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6261-30AF-4F16-B800-60BD8B018F0A}">
  <dimension ref="A1:AF292"/>
  <sheetViews>
    <sheetView workbookViewId="0">
      <selection activeCell="H4" sqref="H4"/>
    </sheetView>
  </sheetViews>
  <sheetFormatPr defaultColWidth="9.140625" defaultRowHeight="15" x14ac:dyDescent="0.2"/>
  <cols>
    <col min="1" max="1" width="7.85546875" style="348" customWidth="1"/>
    <col min="2" max="3" width="6.7109375" style="390" customWidth="1"/>
    <col min="4" max="4" width="11.28515625" style="348" customWidth="1"/>
    <col min="5" max="5" width="11.28515625" style="401" customWidth="1"/>
    <col min="6" max="6" width="22.7109375" style="401" customWidth="1"/>
    <col min="7" max="7" width="30.7109375" style="394" customWidth="1"/>
    <col min="8" max="8" width="20.7109375" style="394" customWidth="1"/>
    <col min="9" max="9" width="17" style="394" customWidth="1"/>
    <col min="10" max="10" width="6.7109375" style="348" customWidth="1"/>
    <col min="11" max="11" width="11.28515625" style="348" customWidth="1"/>
    <col min="12" max="12" width="14.7109375" style="348" customWidth="1"/>
    <col min="13" max="13" width="12" style="348" customWidth="1"/>
    <col min="14" max="14" width="18.85546875" style="348" customWidth="1"/>
    <col min="15" max="15" width="17.42578125" style="348" customWidth="1"/>
    <col min="16" max="16" width="5.85546875" style="348" customWidth="1"/>
    <col min="17" max="17" width="8.28515625" style="348" customWidth="1"/>
    <col min="18" max="18" width="13.85546875" style="348" customWidth="1"/>
    <col min="19" max="19" width="23.7109375" style="348" customWidth="1"/>
    <col min="20" max="21" width="11.42578125" style="390" customWidth="1"/>
    <col min="22" max="22" width="12.85546875" style="390" customWidth="1"/>
    <col min="23" max="23" width="10.42578125" style="348" customWidth="1"/>
    <col min="24" max="25" width="13.7109375" style="348" customWidth="1"/>
    <col min="26" max="26" width="12.85546875" style="394" customWidth="1"/>
    <col min="27" max="27" width="14.5703125" style="394" customWidth="1"/>
    <col min="28" max="29" width="13.7109375" style="394" customWidth="1"/>
    <col min="30" max="30" width="12.7109375" style="394" customWidth="1"/>
    <col min="31" max="31" width="73.85546875" style="394" customWidth="1"/>
    <col min="32" max="32" width="34" style="348" customWidth="1"/>
    <col min="33" max="16384" width="9.140625" style="348"/>
  </cols>
  <sheetData>
    <row r="1" spans="1:32" s="337" customFormat="1" ht="30" x14ac:dyDescent="0.2">
      <c r="A1" s="334" t="s">
        <v>1431</v>
      </c>
      <c r="B1" s="335" t="s">
        <v>5</v>
      </c>
      <c r="C1" s="335" t="s">
        <v>1432</v>
      </c>
      <c r="D1" s="335" t="s">
        <v>1433</v>
      </c>
      <c r="E1" s="335" t="s">
        <v>1180</v>
      </c>
      <c r="F1" s="335" t="s">
        <v>1434</v>
      </c>
      <c r="G1" s="336" t="s">
        <v>1435</v>
      </c>
      <c r="H1" s="336" t="s">
        <v>1436</v>
      </c>
      <c r="I1" s="336" t="s">
        <v>1437</v>
      </c>
      <c r="J1" s="335" t="s">
        <v>1438</v>
      </c>
      <c r="K1" s="335" t="s">
        <v>1439</v>
      </c>
      <c r="L1" s="335" t="s">
        <v>1440</v>
      </c>
      <c r="M1" s="335" t="s">
        <v>1441</v>
      </c>
      <c r="N1" s="335" t="s">
        <v>1442</v>
      </c>
      <c r="O1" s="335" t="s">
        <v>1443</v>
      </c>
      <c r="P1" s="335" t="s">
        <v>1444</v>
      </c>
      <c r="Q1" s="335" t="s">
        <v>1445</v>
      </c>
      <c r="R1" s="335" t="s">
        <v>1446</v>
      </c>
      <c r="S1" s="335" t="s">
        <v>1447</v>
      </c>
      <c r="T1" s="335" t="s">
        <v>1448</v>
      </c>
      <c r="U1" s="335" t="s">
        <v>1449</v>
      </c>
      <c r="V1" s="335" t="s">
        <v>1450</v>
      </c>
      <c r="W1" s="334" t="s">
        <v>1451</v>
      </c>
      <c r="X1" s="334" t="s">
        <v>1182</v>
      </c>
      <c r="Y1" s="335" t="s">
        <v>1452</v>
      </c>
      <c r="Z1" s="335" t="s">
        <v>1453</v>
      </c>
      <c r="AA1" s="335" t="s">
        <v>1454</v>
      </c>
      <c r="AB1" s="335" t="s">
        <v>1455</v>
      </c>
      <c r="AC1" s="335" t="s">
        <v>1456</v>
      </c>
      <c r="AD1" s="335" t="s">
        <v>1457</v>
      </c>
      <c r="AE1" s="335" t="s">
        <v>1458</v>
      </c>
      <c r="AF1" s="334" t="s">
        <v>1459</v>
      </c>
    </row>
    <row r="2" spans="1:32" ht="105" x14ac:dyDescent="0.2">
      <c r="A2" s="338">
        <v>12286</v>
      </c>
      <c r="B2" s="339">
        <v>4603</v>
      </c>
      <c r="C2" s="339"/>
      <c r="D2" s="340" t="s">
        <v>1460</v>
      </c>
      <c r="E2" s="339" t="s">
        <v>1461</v>
      </c>
      <c r="F2" s="339" t="s">
        <v>42</v>
      </c>
      <c r="G2" s="339" t="s">
        <v>1462</v>
      </c>
      <c r="H2" s="339"/>
      <c r="I2" s="339" t="s">
        <v>1463</v>
      </c>
      <c r="J2" s="341" t="s">
        <v>1464</v>
      </c>
      <c r="K2" s="339" t="s">
        <v>1465</v>
      </c>
      <c r="L2" s="339" t="s">
        <v>1466</v>
      </c>
      <c r="M2" s="342" t="s">
        <v>1467</v>
      </c>
      <c r="N2" s="340" t="s">
        <v>1468</v>
      </c>
      <c r="O2" s="340" t="s">
        <v>1469</v>
      </c>
      <c r="P2" s="340" t="s">
        <v>1470</v>
      </c>
      <c r="Q2" s="340">
        <v>3550</v>
      </c>
      <c r="R2" s="340" t="s">
        <v>1471</v>
      </c>
      <c r="S2" s="343" t="s">
        <v>1472</v>
      </c>
      <c r="T2" s="339" t="s">
        <v>1473</v>
      </c>
      <c r="U2" s="344">
        <v>43466</v>
      </c>
      <c r="V2" s="344">
        <v>45291</v>
      </c>
      <c r="W2" s="345" t="s">
        <v>1474</v>
      </c>
      <c r="X2" s="340" t="s">
        <v>1376</v>
      </c>
      <c r="Y2" s="340" t="s">
        <v>1376</v>
      </c>
      <c r="Z2" s="340" t="s">
        <v>1376</v>
      </c>
      <c r="AA2" s="340" t="s">
        <v>1376</v>
      </c>
      <c r="AB2" s="346" t="s">
        <v>1475</v>
      </c>
      <c r="AC2" s="340" t="s">
        <v>1376</v>
      </c>
      <c r="AD2" s="340"/>
      <c r="AE2" s="347" t="s">
        <v>1476</v>
      </c>
      <c r="AF2" s="340"/>
    </row>
    <row r="3" spans="1:32" ht="51" x14ac:dyDescent="0.2">
      <c r="A3" s="345">
        <v>27</v>
      </c>
      <c r="B3" s="340">
        <v>6421</v>
      </c>
      <c r="C3" s="340"/>
      <c r="D3" s="340" t="s">
        <v>1477</v>
      </c>
      <c r="E3" s="340" t="s">
        <v>1478</v>
      </c>
      <c r="F3" s="339" t="s">
        <v>26</v>
      </c>
      <c r="G3" s="340" t="s">
        <v>1479</v>
      </c>
      <c r="H3" s="340"/>
      <c r="I3" s="340" t="s">
        <v>1480</v>
      </c>
      <c r="J3" s="340" t="s">
        <v>1464</v>
      </c>
      <c r="K3" s="340" t="s">
        <v>1481</v>
      </c>
      <c r="L3" s="340" t="s">
        <v>1482</v>
      </c>
      <c r="M3" s="340" t="s">
        <v>1483</v>
      </c>
      <c r="N3" s="340" t="s">
        <v>1484</v>
      </c>
      <c r="O3" s="340" t="s">
        <v>1485</v>
      </c>
      <c r="P3" s="340" t="s">
        <v>1470</v>
      </c>
      <c r="Q3" s="340">
        <v>3147</v>
      </c>
      <c r="R3" s="340" t="s">
        <v>1486</v>
      </c>
      <c r="S3" s="343" t="s">
        <v>1487</v>
      </c>
      <c r="T3" s="339" t="s">
        <v>1473</v>
      </c>
      <c r="U3" s="344">
        <v>43466</v>
      </c>
      <c r="V3" s="344">
        <v>45291</v>
      </c>
      <c r="W3" s="345" t="s">
        <v>1376</v>
      </c>
      <c r="X3" s="340" t="s">
        <v>1475</v>
      </c>
      <c r="Y3" s="340" t="s">
        <v>1488</v>
      </c>
      <c r="Z3" s="340" t="s">
        <v>1475</v>
      </c>
      <c r="AA3" s="340" t="s">
        <v>1376</v>
      </c>
      <c r="AB3" s="346" t="s">
        <v>1376</v>
      </c>
      <c r="AC3" s="340" t="s">
        <v>1376</v>
      </c>
      <c r="AD3" s="340"/>
      <c r="AE3" s="349" t="s">
        <v>1489</v>
      </c>
      <c r="AF3" s="340"/>
    </row>
    <row r="4" spans="1:32" ht="63.75" x14ac:dyDescent="0.2">
      <c r="A4" s="345">
        <v>6010</v>
      </c>
      <c r="B4" s="340">
        <v>3732</v>
      </c>
      <c r="C4" s="340"/>
      <c r="D4" s="340" t="s">
        <v>1477</v>
      </c>
      <c r="E4" s="340" t="s">
        <v>1490</v>
      </c>
      <c r="F4" s="339" t="s">
        <v>1491</v>
      </c>
      <c r="G4" s="340" t="s">
        <v>1492</v>
      </c>
      <c r="H4" s="340"/>
      <c r="I4" s="340" t="s">
        <v>1493</v>
      </c>
      <c r="J4" s="340" t="s">
        <v>1494</v>
      </c>
      <c r="K4" s="340" t="s">
        <v>1495</v>
      </c>
      <c r="L4" s="340" t="s">
        <v>1496</v>
      </c>
      <c r="M4" s="340" t="s">
        <v>1467</v>
      </c>
      <c r="N4" s="340" t="s">
        <v>1497</v>
      </c>
      <c r="O4" s="340" t="s">
        <v>1498</v>
      </c>
      <c r="P4" s="340" t="s">
        <v>1470</v>
      </c>
      <c r="Q4" s="340">
        <v>3690</v>
      </c>
      <c r="R4" s="340" t="s">
        <v>1499</v>
      </c>
      <c r="S4" s="350" t="s">
        <v>1500</v>
      </c>
      <c r="T4" s="339" t="s">
        <v>1473</v>
      </c>
      <c r="U4" s="344">
        <v>43466</v>
      </c>
      <c r="V4" s="344">
        <v>45291</v>
      </c>
      <c r="W4" s="345" t="s">
        <v>1474</v>
      </c>
      <c r="X4" s="340" t="s">
        <v>1376</v>
      </c>
      <c r="Y4" s="340" t="s">
        <v>1376</v>
      </c>
      <c r="Z4" s="340" t="s">
        <v>1376</v>
      </c>
      <c r="AA4" s="340" t="s">
        <v>1376</v>
      </c>
      <c r="AB4" s="346" t="s">
        <v>1475</v>
      </c>
      <c r="AC4" s="340" t="s">
        <v>1376</v>
      </c>
      <c r="AD4" s="340"/>
      <c r="AE4" s="351" t="s">
        <v>1501</v>
      </c>
      <c r="AF4" s="340"/>
    </row>
    <row r="5" spans="1:32" ht="38.25" x14ac:dyDescent="0.2">
      <c r="A5" s="345">
        <v>29</v>
      </c>
      <c r="B5" s="340">
        <v>20253</v>
      </c>
      <c r="C5" s="340"/>
      <c r="D5" s="340" t="s">
        <v>1477</v>
      </c>
      <c r="E5" s="340" t="s">
        <v>1490</v>
      </c>
      <c r="F5" s="339" t="s">
        <v>1502</v>
      </c>
      <c r="G5" s="340" t="s">
        <v>1503</v>
      </c>
      <c r="H5" s="340"/>
      <c r="I5" s="340" t="s">
        <v>1504</v>
      </c>
      <c r="J5" s="340" t="s">
        <v>1464</v>
      </c>
      <c r="K5" s="340" t="s">
        <v>1505</v>
      </c>
      <c r="L5" s="340" t="s">
        <v>1506</v>
      </c>
      <c r="M5" s="340" t="s">
        <v>1507</v>
      </c>
      <c r="N5" s="340" t="s">
        <v>1508</v>
      </c>
      <c r="O5" s="340" t="s">
        <v>1509</v>
      </c>
      <c r="P5" s="340" t="s">
        <v>1510</v>
      </c>
      <c r="Q5" s="339">
        <v>2640</v>
      </c>
      <c r="R5" s="339" t="s">
        <v>1511</v>
      </c>
      <c r="S5" s="350" t="s">
        <v>1512</v>
      </c>
      <c r="T5" s="339" t="s">
        <v>1473</v>
      </c>
      <c r="U5" s="344">
        <v>43466</v>
      </c>
      <c r="V5" s="344">
        <v>45291</v>
      </c>
      <c r="W5" s="345" t="s">
        <v>1376</v>
      </c>
      <c r="X5" s="340" t="s">
        <v>1475</v>
      </c>
      <c r="Y5" s="340" t="s">
        <v>1475</v>
      </c>
      <c r="Z5" s="340" t="s">
        <v>1475</v>
      </c>
      <c r="AA5" s="340" t="s">
        <v>1376</v>
      </c>
      <c r="AB5" s="346" t="s">
        <v>1475</v>
      </c>
      <c r="AC5" s="340" t="s">
        <v>1376</v>
      </c>
      <c r="AD5" s="340"/>
      <c r="AE5" s="340" t="s">
        <v>1513</v>
      </c>
      <c r="AF5" s="340"/>
    </row>
    <row r="6" spans="1:32" ht="76.5" x14ac:dyDescent="0.2">
      <c r="A6" s="345">
        <v>14027</v>
      </c>
      <c r="B6" s="340">
        <v>590</v>
      </c>
      <c r="C6" s="340"/>
      <c r="D6" s="340" t="s">
        <v>1514</v>
      </c>
      <c r="E6" s="340" t="s">
        <v>1514</v>
      </c>
      <c r="F6" s="340" t="s">
        <v>61</v>
      </c>
      <c r="G6" s="340" t="s">
        <v>1515</v>
      </c>
      <c r="H6" s="340"/>
      <c r="I6" s="340" t="s">
        <v>1516</v>
      </c>
      <c r="J6" s="340" t="s">
        <v>1464</v>
      </c>
      <c r="K6" s="340" t="s">
        <v>1517</v>
      </c>
      <c r="L6" s="340" t="s">
        <v>1518</v>
      </c>
      <c r="M6" s="340" t="s">
        <v>1467</v>
      </c>
      <c r="N6" s="340" t="s">
        <v>1519</v>
      </c>
      <c r="O6" s="340" t="s">
        <v>1520</v>
      </c>
      <c r="P6" s="340" t="s">
        <v>1470</v>
      </c>
      <c r="Q6" s="339">
        <v>3000</v>
      </c>
      <c r="R6" s="339" t="s">
        <v>1521</v>
      </c>
      <c r="S6" s="350" t="s">
        <v>1522</v>
      </c>
      <c r="T6" s="339" t="s">
        <v>1474</v>
      </c>
      <c r="U6" s="344" t="s">
        <v>1474</v>
      </c>
      <c r="V6" s="344" t="s">
        <v>1474</v>
      </c>
      <c r="W6" s="345" t="s">
        <v>1474</v>
      </c>
      <c r="X6" s="340" t="s">
        <v>1376</v>
      </c>
      <c r="Y6" s="340" t="s">
        <v>1376</v>
      </c>
      <c r="Z6" s="340" t="s">
        <v>1376</v>
      </c>
      <c r="AA6" s="340" t="s">
        <v>1376</v>
      </c>
      <c r="AB6" s="346" t="s">
        <v>1475</v>
      </c>
      <c r="AC6" s="340" t="s">
        <v>1475</v>
      </c>
      <c r="AD6" s="340"/>
      <c r="AE6" s="352" t="s">
        <v>1523</v>
      </c>
      <c r="AF6" s="340"/>
    </row>
    <row r="7" spans="1:32" s="354" customFormat="1" ht="51" x14ac:dyDescent="0.2">
      <c r="A7" s="338">
        <v>10202</v>
      </c>
      <c r="B7" s="339">
        <v>6377</v>
      </c>
      <c r="C7" s="339"/>
      <c r="D7" s="340" t="s">
        <v>1524</v>
      </c>
      <c r="E7" s="339" t="s">
        <v>1525</v>
      </c>
      <c r="F7" s="339" t="s">
        <v>83</v>
      </c>
      <c r="G7" s="340" t="s">
        <v>1526</v>
      </c>
      <c r="H7" s="340" t="s">
        <v>1527</v>
      </c>
      <c r="I7" s="340" t="s">
        <v>1528</v>
      </c>
      <c r="J7" s="339" t="s">
        <v>1464</v>
      </c>
      <c r="K7" s="339" t="s">
        <v>1529</v>
      </c>
      <c r="L7" s="339" t="s">
        <v>1530</v>
      </c>
      <c r="M7" s="339" t="s">
        <v>1531</v>
      </c>
      <c r="N7" s="339" t="s">
        <v>1532</v>
      </c>
      <c r="O7" s="339" t="s">
        <v>1533</v>
      </c>
      <c r="P7" s="339" t="s">
        <v>1470</v>
      </c>
      <c r="Q7" s="339">
        <v>3230</v>
      </c>
      <c r="R7" s="339" t="s">
        <v>1534</v>
      </c>
      <c r="S7" s="343" t="s">
        <v>1535</v>
      </c>
      <c r="T7" s="339" t="s">
        <v>1473</v>
      </c>
      <c r="U7" s="344">
        <v>43466</v>
      </c>
      <c r="V7" s="344">
        <v>45291</v>
      </c>
      <c r="W7" s="345" t="s">
        <v>1376</v>
      </c>
      <c r="X7" s="340" t="s">
        <v>1475</v>
      </c>
      <c r="Y7" s="340" t="s">
        <v>1475</v>
      </c>
      <c r="Z7" s="340" t="s">
        <v>1475</v>
      </c>
      <c r="AA7" s="340" t="s">
        <v>1376</v>
      </c>
      <c r="AB7" s="346" t="s">
        <v>1376</v>
      </c>
      <c r="AC7" s="340" t="s">
        <v>1376</v>
      </c>
      <c r="AD7" s="340"/>
      <c r="AE7" s="349" t="s">
        <v>1489</v>
      </c>
      <c r="AF7" s="353"/>
    </row>
    <row r="8" spans="1:32" s="354" customFormat="1" ht="76.5" x14ac:dyDescent="0.2">
      <c r="A8" s="338">
        <v>14155</v>
      </c>
      <c r="B8" s="339">
        <v>6389</v>
      </c>
      <c r="C8" s="339"/>
      <c r="D8" s="340" t="s">
        <v>1524</v>
      </c>
      <c r="E8" s="339" t="s">
        <v>1536</v>
      </c>
      <c r="F8" s="339" t="s">
        <v>59</v>
      </c>
      <c r="G8" s="340" t="s">
        <v>1537</v>
      </c>
      <c r="H8" s="340"/>
      <c r="I8" s="340" t="s">
        <v>1538</v>
      </c>
      <c r="J8" s="339" t="s">
        <v>1464</v>
      </c>
      <c r="K8" s="339" t="s">
        <v>1539</v>
      </c>
      <c r="L8" s="339" t="s">
        <v>1540</v>
      </c>
      <c r="M8" s="339" t="s">
        <v>1541</v>
      </c>
      <c r="N8" s="339" t="s">
        <v>1542</v>
      </c>
      <c r="O8" s="339" t="s">
        <v>1543</v>
      </c>
      <c r="P8" s="339" t="s">
        <v>1470</v>
      </c>
      <c r="Q8" s="339">
        <v>3011</v>
      </c>
      <c r="R8" s="339" t="s">
        <v>1544</v>
      </c>
      <c r="S8" s="343" t="s">
        <v>1545</v>
      </c>
      <c r="T8" s="339" t="s">
        <v>1473</v>
      </c>
      <c r="U8" s="344">
        <v>43466</v>
      </c>
      <c r="V8" s="344">
        <v>45291</v>
      </c>
      <c r="W8" s="345" t="s">
        <v>1474</v>
      </c>
      <c r="X8" s="340" t="s">
        <v>1376</v>
      </c>
      <c r="Y8" s="340" t="s">
        <v>1376</v>
      </c>
      <c r="Z8" s="340" t="s">
        <v>1376</v>
      </c>
      <c r="AA8" s="340" t="s">
        <v>1376</v>
      </c>
      <c r="AB8" s="346" t="s">
        <v>1376</v>
      </c>
      <c r="AC8" s="340" t="s">
        <v>1376</v>
      </c>
      <c r="AD8" s="340"/>
      <c r="AE8" s="349" t="s">
        <v>1546</v>
      </c>
      <c r="AF8" s="353"/>
    </row>
    <row r="9" spans="1:32" s="354" customFormat="1" ht="51" x14ac:dyDescent="0.2">
      <c r="A9" s="338">
        <v>14157</v>
      </c>
      <c r="B9" s="340">
        <v>20003</v>
      </c>
      <c r="C9" s="340"/>
      <c r="D9" s="340" t="s">
        <v>1477</v>
      </c>
      <c r="E9" s="340" t="s">
        <v>1478</v>
      </c>
      <c r="F9" s="340" t="s">
        <v>53</v>
      </c>
      <c r="G9" s="340" t="s">
        <v>1547</v>
      </c>
      <c r="H9" s="340"/>
      <c r="I9" s="340" t="s">
        <v>1548</v>
      </c>
      <c r="J9" s="340" t="s">
        <v>1464</v>
      </c>
      <c r="K9" s="340" t="s">
        <v>1549</v>
      </c>
      <c r="L9" s="340" t="s">
        <v>1550</v>
      </c>
      <c r="M9" s="340" t="s">
        <v>1483</v>
      </c>
      <c r="N9" s="340" t="s">
        <v>1551</v>
      </c>
      <c r="O9" s="340" t="s">
        <v>1552</v>
      </c>
      <c r="P9" s="340" t="s">
        <v>1470</v>
      </c>
      <c r="Q9" s="340">
        <v>3153</v>
      </c>
      <c r="R9" s="340" t="s">
        <v>1553</v>
      </c>
      <c r="S9" s="343" t="s">
        <v>1554</v>
      </c>
      <c r="T9" s="339" t="s">
        <v>1473</v>
      </c>
      <c r="U9" s="344">
        <v>43466</v>
      </c>
      <c r="V9" s="344">
        <v>45291</v>
      </c>
      <c r="W9" s="345" t="s">
        <v>1376</v>
      </c>
      <c r="X9" s="340" t="s">
        <v>1475</v>
      </c>
      <c r="Y9" s="340" t="s">
        <v>1475</v>
      </c>
      <c r="Z9" s="340" t="s">
        <v>1475</v>
      </c>
      <c r="AA9" s="340" t="s">
        <v>1376</v>
      </c>
      <c r="AB9" s="346" t="s">
        <v>1376</v>
      </c>
      <c r="AC9" s="340" t="s">
        <v>1376</v>
      </c>
      <c r="AD9" s="340"/>
      <c r="AE9" s="349" t="s">
        <v>1489</v>
      </c>
      <c r="AF9" s="353"/>
    </row>
    <row r="10" spans="1:32" ht="30" x14ac:dyDescent="0.2">
      <c r="A10" s="338">
        <v>19748</v>
      </c>
      <c r="B10" s="355">
        <v>20004</v>
      </c>
      <c r="C10" s="355"/>
      <c r="D10" s="340" t="s">
        <v>1555</v>
      </c>
      <c r="E10" s="339" t="s">
        <v>1556</v>
      </c>
      <c r="F10" s="339" t="s">
        <v>54</v>
      </c>
      <c r="G10" s="355" t="s">
        <v>1557</v>
      </c>
      <c r="H10" s="355"/>
      <c r="I10" s="355" t="s">
        <v>1558</v>
      </c>
      <c r="J10" s="356" t="s">
        <v>1464</v>
      </c>
      <c r="K10" s="356" t="s">
        <v>1559</v>
      </c>
      <c r="L10" s="356" t="s">
        <v>1560</v>
      </c>
      <c r="M10" s="356" t="s">
        <v>1561</v>
      </c>
      <c r="N10" s="356" t="s">
        <v>1562</v>
      </c>
      <c r="O10" s="356" t="s">
        <v>1563</v>
      </c>
      <c r="P10" s="355" t="s">
        <v>1470</v>
      </c>
      <c r="Q10" s="356">
        <v>3869</v>
      </c>
      <c r="R10" s="356" t="s">
        <v>1564</v>
      </c>
      <c r="S10" s="343" t="s">
        <v>1565</v>
      </c>
      <c r="T10" s="340" t="s">
        <v>1473</v>
      </c>
      <c r="U10" s="344">
        <v>43466</v>
      </c>
      <c r="V10" s="344">
        <v>45291</v>
      </c>
      <c r="W10" s="345" t="s">
        <v>1475</v>
      </c>
      <c r="X10" s="340" t="s">
        <v>1475</v>
      </c>
      <c r="Y10" s="340" t="s">
        <v>1475</v>
      </c>
      <c r="Z10" s="340" t="s">
        <v>1475</v>
      </c>
      <c r="AA10" s="340" t="s">
        <v>1376</v>
      </c>
      <c r="AB10" s="346" t="s">
        <v>1475</v>
      </c>
      <c r="AC10" s="340" t="s">
        <v>1376</v>
      </c>
      <c r="AD10" s="340"/>
      <c r="AE10" s="340"/>
      <c r="AF10" s="340"/>
    </row>
    <row r="11" spans="1:32" s="354" customFormat="1" ht="38.25" x14ac:dyDescent="0.2">
      <c r="A11" s="338">
        <v>363</v>
      </c>
      <c r="B11" s="339">
        <v>20007</v>
      </c>
      <c r="C11" s="339"/>
      <c r="D11" s="340" t="s">
        <v>1524</v>
      </c>
      <c r="E11" s="339" t="s">
        <v>1536</v>
      </c>
      <c r="F11" s="339" t="s">
        <v>59</v>
      </c>
      <c r="G11" s="340" t="s">
        <v>1566</v>
      </c>
      <c r="H11" s="340"/>
      <c r="I11" s="340" t="s">
        <v>1567</v>
      </c>
      <c r="J11" s="339" t="s">
        <v>1464</v>
      </c>
      <c r="K11" s="339" t="s">
        <v>1568</v>
      </c>
      <c r="L11" s="339" t="s">
        <v>1569</v>
      </c>
      <c r="M11" s="339" t="s">
        <v>1467</v>
      </c>
      <c r="N11" s="339" t="s">
        <v>1570</v>
      </c>
      <c r="O11" s="339" t="s">
        <v>1543</v>
      </c>
      <c r="P11" s="339" t="s">
        <v>1470</v>
      </c>
      <c r="Q11" s="339">
        <v>3011</v>
      </c>
      <c r="R11" s="339" t="s">
        <v>1571</v>
      </c>
      <c r="S11" s="343" t="s">
        <v>1572</v>
      </c>
      <c r="T11" s="339" t="s">
        <v>1473</v>
      </c>
      <c r="U11" s="344">
        <v>43466</v>
      </c>
      <c r="V11" s="344">
        <v>45291</v>
      </c>
      <c r="W11" s="345" t="s">
        <v>1376</v>
      </c>
      <c r="X11" s="340" t="s">
        <v>1475</v>
      </c>
      <c r="Y11" s="340" t="s">
        <v>1475</v>
      </c>
      <c r="Z11" s="340" t="s">
        <v>1475</v>
      </c>
      <c r="AA11" s="340" t="s">
        <v>1376</v>
      </c>
      <c r="AB11" s="346" t="s">
        <v>1475</v>
      </c>
      <c r="AC11" s="340" t="s">
        <v>1376</v>
      </c>
      <c r="AD11" s="340"/>
      <c r="AE11" s="349" t="s">
        <v>1573</v>
      </c>
      <c r="AF11" s="353"/>
    </row>
    <row r="12" spans="1:32" ht="45" x14ac:dyDescent="0.2">
      <c r="A12" s="338">
        <v>6041</v>
      </c>
      <c r="B12" s="339">
        <v>20008</v>
      </c>
      <c r="C12" s="339"/>
      <c r="D12" s="340" t="s">
        <v>1524</v>
      </c>
      <c r="E12" s="339" t="s">
        <v>1536</v>
      </c>
      <c r="F12" s="339" t="s">
        <v>59</v>
      </c>
      <c r="G12" s="340" t="s">
        <v>1574</v>
      </c>
      <c r="H12" s="340"/>
      <c r="I12" s="340" t="s">
        <v>1575</v>
      </c>
      <c r="J12" s="339" t="s">
        <v>1464</v>
      </c>
      <c r="K12" s="339" t="s">
        <v>1576</v>
      </c>
      <c r="L12" s="339" t="s">
        <v>1577</v>
      </c>
      <c r="M12" s="339" t="s">
        <v>1467</v>
      </c>
      <c r="N12" s="339" t="s">
        <v>1578</v>
      </c>
      <c r="O12" s="339" t="s">
        <v>1579</v>
      </c>
      <c r="P12" s="339" t="s">
        <v>1470</v>
      </c>
      <c r="Q12" s="339">
        <v>3012</v>
      </c>
      <c r="R12" s="339" t="s">
        <v>1580</v>
      </c>
      <c r="S12" s="343" t="s">
        <v>1581</v>
      </c>
      <c r="T12" s="339" t="s">
        <v>1473</v>
      </c>
      <c r="U12" s="344">
        <v>43466</v>
      </c>
      <c r="V12" s="344">
        <v>45291</v>
      </c>
      <c r="W12" s="345" t="s">
        <v>1376</v>
      </c>
      <c r="X12" s="340" t="s">
        <v>1475</v>
      </c>
      <c r="Y12" s="340" t="s">
        <v>1582</v>
      </c>
      <c r="Z12" s="340" t="s">
        <v>1475</v>
      </c>
      <c r="AA12" s="340" t="s">
        <v>1376</v>
      </c>
      <c r="AB12" s="346" t="s">
        <v>1475</v>
      </c>
      <c r="AC12" s="340" t="s">
        <v>1376</v>
      </c>
      <c r="AD12" s="340"/>
      <c r="AE12" s="347" t="s">
        <v>1583</v>
      </c>
      <c r="AF12" s="340"/>
    </row>
    <row r="13" spans="1:32" ht="38.25" x14ac:dyDescent="0.2">
      <c r="A13" s="338">
        <v>6042</v>
      </c>
      <c r="B13" s="339">
        <v>6390</v>
      </c>
      <c r="C13" s="339"/>
      <c r="D13" s="340" t="s">
        <v>1524</v>
      </c>
      <c r="E13" s="339" t="s">
        <v>1536</v>
      </c>
      <c r="F13" s="339" t="s">
        <v>61</v>
      </c>
      <c r="G13" s="340" t="s">
        <v>1584</v>
      </c>
      <c r="H13" s="340"/>
      <c r="I13" s="340" t="s">
        <v>1585</v>
      </c>
      <c r="J13" s="339" t="s">
        <v>1494</v>
      </c>
      <c r="K13" s="339" t="s">
        <v>1586</v>
      </c>
      <c r="L13" s="339" t="s">
        <v>1587</v>
      </c>
      <c r="M13" s="339" t="s">
        <v>1588</v>
      </c>
      <c r="N13" s="339" t="s">
        <v>1589</v>
      </c>
      <c r="O13" s="339" t="s">
        <v>1590</v>
      </c>
      <c r="P13" s="339" t="s">
        <v>1470</v>
      </c>
      <c r="Q13" s="339">
        <v>3051</v>
      </c>
      <c r="R13" s="339" t="s">
        <v>1591</v>
      </c>
      <c r="S13" s="343" t="s">
        <v>1592</v>
      </c>
      <c r="T13" s="339" t="s">
        <v>1473</v>
      </c>
      <c r="U13" s="344">
        <v>43466</v>
      </c>
      <c r="V13" s="344">
        <v>45291</v>
      </c>
      <c r="W13" s="345" t="s">
        <v>1376</v>
      </c>
      <c r="X13" s="340" t="s">
        <v>1475</v>
      </c>
      <c r="Y13" s="340" t="s">
        <v>1593</v>
      </c>
      <c r="Z13" s="340" t="s">
        <v>1475</v>
      </c>
      <c r="AA13" s="340" t="s">
        <v>1376</v>
      </c>
      <c r="AB13" s="346" t="s">
        <v>1475</v>
      </c>
      <c r="AC13" s="340" t="s">
        <v>1376</v>
      </c>
      <c r="AD13" s="340"/>
      <c r="AE13" s="352" t="s">
        <v>1594</v>
      </c>
      <c r="AF13" s="340"/>
    </row>
    <row r="14" spans="1:32" s="354" customFormat="1" ht="45" x14ac:dyDescent="0.2">
      <c r="A14" s="338">
        <v>5728</v>
      </c>
      <c r="B14" s="339">
        <v>22594</v>
      </c>
      <c r="C14" s="339"/>
      <c r="D14" s="340" t="s">
        <v>1460</v>
      </c>
      <c r="E14" s="339" t="s">
        <v>1536</v>
      </c>
      <c r="F14" s="339" t="s">
        <v>94</v>
      </c>
      <c r="G14" s="339" t="s">
        <v>1595</v>
      </c>
      <c r="H14" s="339"/>
      <c r="I14" s="339" t="s">
        <v>1596</v>
      </c>
      <c r="J14" s="339" t="s">
        <v>1597</v>
      </c>
      <c r="K14" s="339" t="s">
        <v>1598</v>
      </c>
      <c r="L14" s="339" t="s">
        <v>1599</v>
      </c>
      <c r="M14" s="342" t="s">
        <v>1600</v>
      </c>
      <c r="N14" s="339" t="s">
        <v>1601</v>
      </c>
      <c r="O14" s="340" t="s">
        <v>1602</v>
      </c>
      <c r="P14" s="340" t="s">
        <v>1470</v>
      </c>
      <c r="Q14" s="340">
        <v>3121</v>
      </c>
      <c r="R14" s="340" t="s">
        <v>1603</v>
      </c>
      <c r="S14" s="343" t="s">
        <v>1604</v>
      </c>
      <c r="T14" s="339" t="s">
        <v>1473</v>
      </c>
      <c r="U14" s="344">
        <v>43466</v>
      </c>
      <c r="V14" s="344">
        <v>45291</v>
      </c>
      <c r="W14" s="345" t="s">
        <v>1474</v>
      </c>
      <c r="X14" s="340" t="s">
        <v>1376</v>
      </c>
      <c r="Y14" s="340" t="s">
        <v>1376</v>
      </c>
      <c r="Z14" s="340" t="s">
        <v>1376</v>
      </c>
      <c r="AA14" s="340" t="s">
        <v>1376</v>
      </c>
      <c r="AB14" s="346" t="s">
        <v>1475</v>
      </c>
      <c r="AC14" s="340" t="s">
        <v>1376</v>
      </c>
      <c r="AD14" s="340"/>
      <c r="AE14" s="352" t="s">
        <v>1605</v>
      </c>
      <c r="AF14" s="353"/>
    </row>
    <row r="15" spans="1:32" ht="63.75" x14ac:dyDescent="0.2">
      <c r="A15" s="338">
        <v>1287</v>
      </c>
      <c r="B15" s="340">
        <v>20213</v>
      </c>
      <c r="C15" s="340"/>
      <c r="D15" s="340" t="s">
        <v>1477</v>
      </c>
      <c r="E15" s="340" t="s">
        <v>1478</v>
      </c>
      <c r="F15" s="340" t="s">
        <v>90</v>
      </c>
      <c r="G15" s="340" t="s">
        <v>1606</v>
      </c>
      <c r="H15" s="340"/>
      <c r="I15" s="340" t="s">
        <v>1607</v>
      </c>
      <c r="J15" s="340" t="s">
        <v>1464</v>
      </c>
      <c r="K15" s="340" t="s">
        <v>1608</v>
      </c>
      <c r="L15" s="340" t="s">
        <v>1609</v>
      </c>
      <c r="M15" s="340" t="s">
        <v>1483</v>
      </c>
      <c r="N15" s="340" t="s">
        <v>1610</v>
      </c>
      <c r="O15" s="340" t="s">
        <v>1611</v>
      </c>
      <c r="P15" s="340" t="s">
        <v>1470</v>
      </c>
      <c r="Q15" s="340">
        <v>3130</v>
      </c>
      <c r="R15" s="340" t="s">
        <v>1612</v>
      </c>
      <c r="S15" s="343" t="s">
        <v>1613</v>
      </c>
      <c r="T15" s="339" t="s">
        <v>1473</v>
      </c>
      <c r="U15" s="344">
        <v>43466</v>
      </c>
      <c r="V15" s="344">
        <v>45291</v>
      </c>
      <c r="W15" s="345" t="s">
        <v>1474</v>
      </c>
      <c r="X15" s="340" t="s">
        <v>1376</v>
      </c>
      <c r="Y15" s="340" t="s">
        <v>1376</v>
      </c>
      <c r="Z15" s="340" t="s">
        <v>1376</v>
      </c>
      <c r="AA15" s="340" t="s">
        <v>1376</v>
      </c>
      <c r="AB15" s="346" t="s">
        <v>1376</v>
      </c>
      <c r="AC15" s="340" t="s">
        <v>1376</v>
      </c>
      <c r="AD15" s="340"/>
      <c r="AE15" s="349" t="s">
        <v>1614</v>
      </c>
      <c r="AF15" s="340"/>
    </row>
    <row r="16" spans="1:32" ht="51" x14ac:dyDescent="0.2">
      <c r="A16" s="338">
        <v>14166</v>
      </c>
      <c r="B16" s="339">
        <v>20012</v>
      </c>
      <c r="C16" s="339"/>
      <c r="D16" s="340" t="s">
        <v>1524</v>
      </c>
      <c r="E16" s="339" t="s">
        <v>1615</v>
      </c>
      <c r="F16" s="339" t="s">
        <v>68</v>
      </c>
      <c r="G16" s="340" t="s">
        <v>1616</v>
      </c>
      <c r="H16" s="340"/>
      <c r="I16" s="340" t="s">
        <v>1617</v>
      </c>
      <c r="J16" s="339" t="s">
        <v>1464</v>
      </c>
      <c r="K16" s="339" t="s">
        <v>1618</v>
      </c>
      <c r="L16" s="339" t="s">
        <v>1619</v>
      </c>
      <c r="M16" s="339" t="s">
        <v>1483</v>
      </c>
      <c r="N16" s="339" t="s">
        <v>1620</v>
      </c>
      <c r="O16" s="339" t="s">
        <v>1621</v>
      </c>
      <c r="P16" s="339" t="s">
        <v>1470</v>
      </c>
      <c r="Q16" s="339">
        <v>3342</v>
      </c>
      <c r="R16" s="339" t="s">
        <v>1622</v>
      </c>
      <c r="S16" s="350" t="s">
        <v>1623</v>
      </c>
      <c r="T16" s="339" t="s">
        <v>1473</v>
      </c>
      <c r="U16" s="344">
        <v>43466</v>
      </c>
      <c r="V16" s="344">
        <v>45291</v>
      </c>
      <c r="W16" s="345" t="s">
        <v>1376</v>
      </c>
      <c r="X16" s="340" t="s">
        <v>1475</v>
      </c>
      <c r="Y16" s="340" t="s">
        <v>1475</v>
      </c>
      <c r="Z16" s="340" t="s">
        <v>1475</v>
      </c>
      <c r="AA16" s="340" t="s">
        <v>1376</v>
      </c>
      <c r="AB16" s="346" t="s">
        <v>1376</v>
      </c>
      <c r="AC16" s="340" t="s">
        <v>1376</v>
      </c>
      <c r="AD16" s="340"/>
      <c r="AE16" s="349" t="s">
        <v>1489</v>
      </c>
      <c r="AF16" s="340"/>
    </row>
    <row r="17" spans="1:32" s="359" customFormat="1" ht="51" x14ac:dyDescent="0.2">
      <c r="A17" s="338">
        <v>14168</v>
      </c>
      <c r="B17" s="339">
        <v>3622</v>
      </c>
      <c r="C17" s="339"/>
      <c r="D17" s="340" t="s">
        <v>1524</v>
      </c>
      <c r="E17" s="339" t="s">
        <v>1615</v>
      </c>
      <c r="F17" s="339" t="s">
        <v>17</v>
      </c>
      <c r="G17" s="357" t="s">
        <v>1624</v>
      </c>
      <c r="H17" s="357"/>
      <c r="I17" s="357" t="s">
        <v>1625</v>
      </c>
      <c r="J17" s="339" t="s">
        <v>1464</v>
      </c>
      <c r="K17" s="339" t="s">
        <v>1626</v>
      </c>
      <c r="L17" s="339" t="s">
        <v>1627</v>
      </c>
      <c r="M17" s="339" t="s">
        <v>1628</v>
      </c>
      <c r="N17" s="339" t="s">
        <v>1629</v>
      </c>
      <c r="O17" s="339" t="s">
        <v>1630</v>
      </c>
      <c r="P17" s="339" t="s">
        <v>1470</v>
      </c>
      <c r="Q17" s="339">
        <v>3356</v>
      </c>
      <c r="R17" s="339" t="s">
        <v>1631</v>
      </c>
      <c r="S17" s="350" t="s">
        <v>1632</v>
      </c>
      <c r="T17" s="339" t="s">
        <v>1473</v>
      </c>
      <c r="U17" s="344">
        <v>43466</v>
      </c>
      <c r="V17" s="344">
        <v>45291</v>
      </c>
      <c r="W17" s="340" t="s">
        <v>1376</v>
      </c>
      <c r="X17" s="340" t="s">
        <v>1475</v>
      </c>
      <c r="Y17" s="340" t="s">
        <v>1475</v>
      </c>
      <c r="Z17" s="340" t="s">
        <v>1475</v>
      </c>
      <c r="AA17" s="340" t="s">
        <v>1376</v>
      </c>
      <c r="AB17" s="346" t="s">
        <v>1376</v>
      </c>
      <c r="AC17" s="340" t="s">
        <v>1376</v>
      </c>
      <c r="AD17" s="340"/>
      <c r="AE17" s="349" t="s">
        <v>1489</v>
      </c>
      <c r="AF17" s="358"/>
    </row>
    <row r="18" spans="1:32" s="359" customFormat="1" ht="51" x14ac:dyDescent="0.2">
      <c r="A18" s="338">
        <v>13668</v>
      </c>
      <c r="B18" s="341">
        <v>10556</v>
      </c>
      <c r="C18" s="341"/>
      <c r="D18" s="340" t="s">
        <v>1460</v>
      </c>
      <c r="E18" s="339" t="s">
        <v>1536</v>
      </c>
      <c r="F18" s="339" t="s">
        <v>50</v>
      </c>
      <c r="G18" s="339" t="s">
        <v>1633</v>
      </c>
      <c r="H18" s="339"/>
      <c r="I18" s="339" t="s">
        <v>1634</v>
      </c>
      <c r="J18" s="339" t="s">
        <v>1635</v>
      </c>
      <c r="K18" s="339" t="s">
        <v>1636</v>
      </c>
      <c r="L18" s="339" t="s">
        <v>1637</v>
      </c>
      <c r="M18" s="342" t="s">
        <v>1638</v>
      </c>
      <c r="N18" s="339" t="s">
        <v>1639</v>
      </c>
      <c r="O18" s="340" t="s">
        <v>1640</v>
      </c>
      <c r="P18" s="340" t="s">
        <v>1470</v>
      </c>
      <c r="Q18" s="340">
        <v>3047</v>
      </c>
      <c r="R18" s="340" t="s">
        <v>1641</v>
      </c>
      <c r="S18" s="350" t="s">
        <v>1642</v>
      </c>
      <c r="T18" s="339" t="s">
        <v>1473</v>
      </c>
      <c r="U18" s="344">
        <v>43466</v>
      </c>
      <c r="V18" s="344">
        <v>45291</v>
      </c>
      <c r="W18" s="345" t="s">
        <v>1376</v>
      </c>
      <c r="X18" s="340" t="s">
        <v>1475</v>
      </c>
      <c r="Y18" s="340" t="s">
        <v>1643</v>
      </c>
      <c r="Z18" s="340" t="s">
        <v>1475</v>
      </c>
      <c r="AA18" s="340" t="s">
        <v>1376</v>
      </c>
      <c r="AB18" s="346" t="s">
        <v>1376</v>
      </c>
      <c r="AC18" s="340" t="s">
        <v>1376</v>
      </c>
      <c r="AD18" s="340"/>
      <c r="AE18" s="349" t="s">
        <v>1489</v>
      </c>
      <c r="AF18" s="358"/>
    </row>
    <row r="19" spans="1:32" s="359" customFormat="1" ht="89.25" x14ac:dyDescent="0.2">
      <c r="A19" s="338">
        <v>19746</v>
      </c>
      <c r="B19" s="355">
        <v>3720</v>
      </c>
      <c r="C19" s="355"/>
      <c r="D19" s="340" t="s">
        <v>1555</v>
      </c>
      <c r="E19" s="339" t="s">
        <v>1556</v>
      </c>
      <c r="F19" s="339" t="s">
        <v>21</v>
      </c>
      <c r="G19" s="355" t="s">
        <v>1644</v>
      </c>
      <c r="H19" s="355"/>
      <c r="I19" s="355" t="s">
        <v>1645</v>
      </c>
      <c r="J19" s="356" t="s">
        <v>1464</v>
      </c>
      <c r="K19" s="360" t="s">
        <v>1646</v>
      </c>
      <c r="L19" s="360" t="s">
        <v>1647</v>
      </c>
      <c r="M19" s="356" t="s">
        <v>1483</v>
      </c>
      <c r="N19" s="356" t="s">
        <v>1648</v>
      </c>
      <c r="O19" s="356" t="s">
        <v>1649</v>
      </c>
      <c r="P19" s="355" t="s">
        <v>1470</v>
      </c>
      <c r="Q19" s="356">
        <v>3995</v>
      </c>
      <c r="R19" s="356" t="s">
        <v>1650</v>
      </c>
      <c r="S19" s="350" t="s">
        <v>1651</v>
      </c>
      <c r="T19" s="340" t="s">
        <v>1473</v>
      </c>
      <c r="U19" s="344">
        <v>43466</v>
      </c>
      <c r="V19" s="344">
        <v>45291</v>
      </c>
      <c r="W19" s="345" t="s">
        <v>1474</v>
      </c>
      <c r="X19" s="340" t="s">
        <v>1376</v>
      </c>
      <c r="Y19" s="340" t="s">
        <v>1376</v>
      </c>
      <c r="Z19" s="340" t="s">
        <v>1376</v>
      </c>
      <c r="AA19" s="340" t="s">
        <v>1652</v>
      </c>
      <c r="AB19" s="346" t="s">
        <v>1475</v>
      </c>
      <c r="AC19" s="340" t="s">
        <v>1376</v>
      </c>
      <c r="AD19" s="340"/>
      <c r="AE19" s="361" t="s">
        <v>1653</v>
      </c>
      <c r="AF19" s="358"/>
    </row>
    <row r="20" spans="1:32" s="354" customFormat="1" ht="51" x14ac:dyDescent="0.2">
      <c r="A20" s="338">
        <v>11601</v>
      </c>
      <c r="B20" s="339">
        <v>21349</v>
      </c>
      <c r="C20" s="339"/>
      <c r="D20" s="340" t="s">
        <v>1524</v>
      </c>
      <c r="E20" s="339" t="s">
        <v>1615</v>
      </c>
      <c r="F20" s="339" t="s">
        <v>77</v>
      </c>
      <c r="G20" s="357" t="s">
        <v>1654</v>
      </c>
      <c r="H20" s="357"/>
      <c r="I20" s="357" t="s">
        <v>1655</v>
      </c>
      <c r="J20" s="339" t="s">
        <v>1464</v>
      </c>
      <c r="K20" s="339" t="s">
        <v>1656</v>
      </c>
      <c r="L20" s="339" t="s">
        <v>1657</v>
      </c>
      <c r="M20" s="339" t="s">
        <v>1483</v>
      </c>
      <c r="N20" s="339" t="s">
        <v>1658</v>
      </c>
      <c r="O20" s="339" t="s">
        <v>1659</v>
      </c>
      <c r="P20" s="339" t="s">
        <v>1470</v>
      </c>
      <c r="Q20" s="339">
        <v>3373</v>
      </c>
      <c r="R20" s="339" t="s">
        <v>1660</v>
      </c>
      <c r="S20" s="343" t="s">
        <v>1661</v>
      </c>
      <c r="T20" s="339" t="s">
        <v>1473</v>
      </c>
      <c r="U20" s="344">
        <v>43466</v>
      </c>
      <c r="V20" s="344">
        <v>45291</v>
      </c>
      <c r="W20" s="345" t="s">
        <v>1376</v>
      </c>
      <c r="X20" s="340" t="s">
        <v>1475</v>
      </c>
      <c r="Y20" s="340" t="s">
        <v>1662</v>
      </c>
      <c r="Z20" s="340" t="s">
        <v>1475</v>
      </c>
      <c r="AA20" s="340" t="s">
        <v>1376</v>
      </c>
      <c r="AB20" s="346" t="s">
        <v>1376</v>
      </c>
      <c r="AC20" s="340" t="s">
        <v>1376</v>
      </c>
      <c r="AD20" s="340"/>
      <c r="AE20" s="349" t="s">
        <v>1489</v>
      </c>
      <c r="AF20" s="353"/>
    </row>
    <row r="21" spans="1:32" ht="51" x14ac:dyDescent="0.2">
      <c r="A21" s="338">
        <v>2152</v>
      </c>
      <c r="B21" s="341">
        <v>20019</v>
      </c>
      <c r="C21" s="341"/>
      <c r="D21" s="340" t="s">
        <v>1460</v>
      </c>
      <c r="E21" s="339" t="s">
        <v>1536</v>
      </c>
      <c r="F21" s="339" t="s">
        <v>94</v>
      </c>
      <c r="G21" s="342" t="s">
        <v>1663</v>
      </c>
      <c r="H21" s="342"/>
      <c r="I21" s="342" t="s">
        <v>1664</v>
      </c>
      <c r="J21" s="339" t="s">
        <v>1635</v>
      </c>
      <c r="K21" s="339" t="s">
        <v>1665</v>
      </c>
      <c r="L21" s="339" t="s">
        <v>1666</v>
      </c>
      <c r="M21" s="339" t="s">
        <v>1483</v>
      </c>
      <c r="N21" s="339" t="s">
        <v>1667</v>
      </c>
      <c r="O21" s="340" t="s">
        <v>1668</v>
      </c>
      <c r="P21" s="340" t="s">
        <v>1470</v>
      </c>
      <c r="Q21" s="340">
        <v>3121</v>
      </c>
      <c r="R21" s="340" t="s">
        <v>1669</v>
      </c>
      <c r="S21" s="350" t="s">
        <v>1670</v>
      </c>
      <c r="T21" s="339" t="s">
        <v>1473</v>
      </c>
      <c r="U21" s="344">
        <v>43466</v>
      </c>
      <c r="V21" s="344">
        <v>45291</v>
      </c>
      <c r="W21" s="345" t="s">
        <v>1376</v>
      </c>
      <c r="X21" s="340" t="s">
        <v>1475</v>
      </c>
      <c r="Y21" s="340" t="s">
        <v>1475</v>
      </c>
      <c r="Z21" s="340" t="s">
        <v>1475</v>
      </c>
      <c r="AA21" s="340" t="s">
        <v>1376</v>
      </c>
      <c r="AB21" s="346" t="s">
        <v>1376</v>
      </c>
      <c r="AC21" s="340" t="s">
        <v>1376</v>
      </c>
      <c r="AD21" s="340"/>
      <c r="AE21" s="349" t="s">
        <v>1489</v>
      </c>
      <c r="AF21" s="340"/>
    </row>
    <row r="22" spans="1:32" s="354" customFormat="1" ht="51" x14ac:dyDescent="0.2">
      <c r="A22" s="338">
        <v>14200</v>
      </c>
      <c r="B22" s="339">
        <v>20021</v>
      </c>
      <c r="C22" s="339"/>
      <c r="D22" s="340" t="s">
        <v>1524</v>
      </c>
      <c r="E22" s="339" t="s">
        <v>1525</v>
      </c>
      <c r="F22" s="339" t="s">
        <v>44</v>
      </c>
      <c r="G22" s="357" t="s">
        <v>1671</v>
      </c>
      <c r="H22" s="357"/>
      <c r="I22" s="357" t="s">
        <v>1672</v>
      </c>
      <c r="J22" s="339" t="s">
        <v>1464</v>
      </c>
      <c r="K22" s="339" t="s">
        <v>1673</v>
      </c>
      <c r="L22" s="339" t="s">
        <v>1674</v>
      </c>
      <c r="M22" s="339" t="s">
        <v>1483</v>
      </c>
      <c r="N22" s="339" t="s">
        <v>1675</v>
      </c>
      <c r="O22" s="339" t="s">
        <v>1676</v>
      </c>
      <c r="P22" s="339" t="s">
        <v>1470</v>
      </c>
      <c r="Q22" s="339">
        <v>3219</v>
      </c>
      <c r="R22" s="339" t="s">
        <v>1677</v>
      </c>
      <c r="S22" s="343" t="s">
        <v>1678</v>
      </c>
      <c r="T22" s="339" t="s">
        <v>1473</v>
      </c>
      <c r="U22" s="344">
        <v>43466</v>
      </c>
      <c r="V22" s="344">
        <v>45291</v>
      </c>
      <c r="W22" s="345" t="s">
        <v>1376</v>
      </c>
      <c r="X22" s="340" t="s">
        <v>1475</v>
      </c>
      <c r="Y22" s="340" t="s">
        <v>1475</v>
      </c>
      <c r="Z22" s="340" t="s">
        <v>1475</v>
      </c>
      <c r="AA22" s="340" t="s">
        <v>1376</v>
      </c>
      <c r="AB22" s="346" t="s">
        <v>1376</v>
      </c>
      <c r="AC22" s="340" t="s">
        <v>1376</v>
      </c>
      <c r="AD22" s="340"/>
      <c r="AE22" s="349" t="s">
        <v>1489</v>
      </c>
      <c r="AF22" s="353"/>
    </row>
    <row r="23" spans="1:32" ht="63.75" x14ac:dyDescent="0.2">
      <c r="A23" s="338">
        <v>14207</v>
      </c>
      <c r="B23" s="339">
        <v>20459</v>
      </c>
      <c r="C23" s="339"/>
      <c r="D23" s="340" t="s">
        <v>1524</v>
      </c>
      <c r="E23" s="339" t="s">
        <v>1525</v>
      </c>
      <c r="F23" s="339" t="s">
        <v>44</v>
      </c>
      <c r="G23" s="357" t="s">
        <v>1679</v>
      </c>
      <c r="H23" s="357" t="s">
        <v>1680</v>
      </c>
      <c r="I23" s="357" t="s">
        <v>1681</v>
      </c>
      <c r="J23" s="339" t="s">
        <v>1464</v>
      </c>
      <c r="K23" s="339" t="s">
        <v>1682</v>
      </c>
      <c r="L23" s="339" t="s">
        <v>1683</v>
      </c>
      <c r="M23" s="339" t="s">
        <v>1483</v>
      </c>
      <c r="N23" s="339" t="s">
        <v>1684</v>
      </c>
      <c r="O23" s="339" t="s">
        <v>1685</v>
      </c>
      <c r="P23" s="339" t="s">
        <v>1470</v>
      </c>
      <c r="Q23" s="339">
        <v>3226</v>
      </c>
      <c r="R23" s="339" t="s">
        <v>1686</v>
      </c>
      <c r="S23" s="343" t="s">
        <v>1687</v>
      </c>
      <c r="T23" s="339" t="s">
        <v>1688</v>
      </c>
      <c r="U23" s="344">
        <v>43466</v>
      </c>
      <c r="V23" s="344">
        <v>45291</v>
      </c>
      <c r="W23" s="345" t="s">
        <v>1474</v>
      </c>
      <c r="X23" s="340" t="s">
        <v>1376</v>
      </c>
      <c r="Y23" s="340" t="s">
        <v>1376</v>
      </c>
      <c r="Z23" s="340" t="s">
        <v>1376</v>
      </c>
      <c r="AA23" s="340" t="s">
        <v>1376</v>
      </c>
      <c r="AB23" s="346" t="s">
        <v>1376</v>
      </c>
      <c r="AC23" s="340" t="s">
        <v>1376</v>
      </c>
      <c r="AD23" s="340"/>
      <c r="AE23" s="349" t="s">
        <v>1614</v>
      </c>
      <c r="AF23" s="340"/>
    </row>
    <row r="24" spans="1:32" ht="51" x14ac:dyDescent="0.2">
      <c r="A24" s="338">
        <v>14201</v>
      </c>
      <c r="B24" s="355">
        <v>3628</v>
      </c>
      <c r="C24" s="355"/>
      <c r="D24" s="340" t="s">
        <v>1555</v>
      </c>
      <c r="E24" s="339" t="s">
        <v>1689</v>
      </c>
      <c r="F24" s="339" t="s">
        <v>37</v>
      </c>
      <c r="G24" s="360" t="s">
        <v>1690</v>
      </c>
      <c r="H24" s="360"/>
      <c r="I24" s="360" t="s">
        <v>1691</v>
      </c>
      <c r="J24" s="360" t="s">
        <v>1464</v>
      </c>
      <c r="K24" s="360" t="s">
        <v>1692</v>
      </c>
      <c r="L24" s="360" t="s">
        <v>1693</v>
      </c>
      <c r="M24" s="360" t="s">
        <v>1694</v>
      </c>
      <c r="N24" s="360" t="s">
        <v>1695</v>
      </c>
      <c r="O24" s="360" t="s">
        <v>1696</v>
      </c>
      <c r="P24" s="355" t="s">
        <v>1470</v>
      </c>
      <c r="Q24" s="360">
        <v>3198</v>
      </c>
      <c r="R24" s="360" t="s">
        <v>1697</v>
      </c>
      <c r="S24" s="362" t="s">
        <v>1698</v>
      </c>
      <c r="T24" s="340" t="s">
        <v>1473</v>
      </c>
      <c r="U24" s="344">
        <v>43466</v>
      </c>
      <c r="V24" s="344">
        <v>45291</v>
      </c>
      <c r="W24" s="340" t="s">
        <v>1376</v>
      </c>
      <c r="X24" s="340" t="s">
        <v>1475</v>
      </c>
      <c r="Y24" s="340" t="s">
        <v>1475</v>
      </c>
      <c r="Z24" s="340" t="s">
        <v>1475</v>
      </c>
      <c r="AA24" s="340" t="s">
        <v>1376</v>
      </c>
      <c r="AB24" s="346" t="s">
        <v>1376</v>
      </c>
      <c r="AC24" s="340" t="s">
        <v>1376</v>
      </c>
      <c r="AD24" s="340"/>
      <c r="AE24" s="349" t="s">
        <v>1489</v>
      </c>
      <c r="AF24" s="340"/>
    </row>
    <row r="25" spans="1:32" ht="51" x14ac:dyDescent="0.2">
      <c r="A25" s="338">
        <v>18919</v>
      </c>
      <c r="B25" s="339">
        <v>29524</v>
      </c>
      <c r="C25" s="339"/>
      <c r="D25" s="340" t="s">
        <v>1460</v>
      </c>
      <c r="E25" s="339" t="s">
        <v>1461</v>
      </c>
      <c r="F25" s="339" t="s">
        <v>42</v>
      </c>
      <c r="G25" s="339" t="s">
        <v>1699</v>
      </c>
      <c r="H25" s="339"/>
      <c r="I25" s="339" t="s">
        <v>1700</v>
      </c>
      <c r="J25" s="340" t="s">
        <v>1464</v>
      </c>
      <c r="K25" s="340" t="s">
        <v>1701</v>
      </c>
      <c r="L25" s="340" t="s">
        <v>1702</v>
      </c>
      <c r="M25" s="340" t="s">
        <v>1541</v>
      </c>
      <c r="N25" s="340" t="s">
        <v>1703</v>
      </c>
      <c r="O25" s="340" t="s">
        <v>1704</v>
      </c>
      <c r="P25" s="340" t="s">
        <v>1470</v>
      </c>
      <c r="Q25" s="340">
        <v>3550</v>
      </c>
      <c r="R25" s="340" t="s">
        <v>1705</v>
      </c>
      <c r="S25" s="343" t="s">
        <v>1706</v>
      </c>
      <c r="T25" s="339" t="s">
        <v>1473</v>
      </c>
      <c r="U25" s="344">
        <v>43466</v>
      </c>
      <c r="V25" s="344">
        <v>45291</v>
      </c>
      <c r="W25" s="345" t="s">
        <v>1376</v>
      </c>
      <c r="X25" s="340" t="s">
        <v>1475</v>
      </c>
      <c r="Y25" s="340" t="s">
        <v>1475</v>
      </c>
      <c r="Z25" s="340" t="s">
        <v>1475</v>
      </c>
      <c r="AA25" s="340" t="s">
        <v>1376</v>
      </c>
      <c r="AB25" s="346" t="s">
        <v>1376</v>
      </c>
      <c r="AC25" s="340" t="s">
        <v>1376</v>
      </c>
      <c r="AD25" s="340"/>
      <c r="AE25" s="349" t="s">
        <v>1489</v>
      </c>
      <c r="AF25" s="340"/>
    </row>
    <row r="26" spans="1:32" ht="89.25" x14ac:dyDescent="0.2">
      <c r="A26" s="338">
        <v>10431</v>
      </c>
      <c r="B26" s="355">
        <v>21369</v>
      </c>
      <c r="C26" s="355"/>
      <c r="D26" s="340" t="s">
        <v>1555</v>
      </c>
      <c r="E26" s="339" t="s">
        <v>1556</v>
      </c>
      <c r="F26" s="339" t="s">
        <v>94</v>
      </c>
      <c r="G26" s="355" t="s">
        <v>1707</v>
      </c>
      <c r="H26" s="355"/>
      <c r="I26" s="355" t="s">
        <v>1708</v>
      </c>
      <c r="J26" s="360" t="s">
        <v>1464</v>
      </c>
      <c r="K26" s="356" t="s">
        <v>1709</v>
      </c>
      <c r="L26" s="356" t="s">
        <v>1710</v>
      </c>
      <c r="M26" s="356" t="s">
        <v>1711</v>
      </c>
      <c r="N26" s="356" t="s">
        <v>1712</v>
      </c>
      <c r="O26" s="356" t="s">
        <v>1668</v>
      </c>
      <c r="P26" s="355" t="s">
        <v>1470</v>
      </c>
      <c r="Q26" s="356">
        <v>3121</v>
      </c>
      <c r="R26" s="356" t="s">
        <v>1713</v>
      </c>
      <c r="S26" s="343" t="s">
        <v>1714</v>
      </c>
      <c r="T26" s="340" t="s">
        <v>1473</v>
      </c>
      <c r="U26" s="344">
        <v>43466</v>
      </c>
      <c r="V26" s="344">
        <v>45291</v>
      </c>
      <c r="W26" s="345" t="s">
        <v>1474</v>
      </c>
      <c r="X26" s="340" t="s">
        <v>1376</v>
      </c>
      <c r="Y26" s="340" t="s">
        <v>1376</v>
      </c>
      <c r="Z26" s="340" t="s">
        <v>1376</v>
      </c>
      <c r="AA26" s="340" t="s">
        <v>1376</v>
      </c>
      <c r="AB26" s="346" t="s">
        <v>1475</v>
      </c>
      <c r="AC26" s="340" t="s">
        <v>1376</v>
      </c>
      <c r="AD26" s="340"/>
      <c r="AE26" s="363" t="s">
        <v>1715</v>
      </c>
      <c r="AF26" s="340"/>
    </row>
    <row r="27" spans="1:32" ht="30" x14ac:dyDescent="0.2">
      <c r="A27" s="338">
        <v>19702</v>
      </c>
      <c r="B27" s="339">
        <v>20024</v>
      </c>
      <c r="C27" s="339"/>
      <c r="D27" s="340" t="s">
        <v>1524</v>
      </c>
      <c r="E27" s="339" t="s">
        <v>1615</v>
      </c>
      <c r="F27" s="339" t="s">
        <v>1716</v>
      </c>
      <c r="G27" s="357" t="s">
        <v>1717</v>
      </c>
      <c r="H27" s="357"/>
      <c r="I27" s="357" t="s">
        <v>1718</v>
      </c>
      <c r="J27" s="339" t="s">
        <v>1464</v>
      </c>
      <c r="K27" s="339" t="s">
        <v>1719</v>
      </c>
      <c r="L27" s="339" t="s">
        <v>1720</v>
      </c>
      <c r="M27" s="339" t="s">
        <v>1541</v>
      </c>
      <c r="N27" s="339" t="s">
        <v>1721</v>
      </c>
      <c r="O27" s="339" t="s">
        <v>1722</v>
      </c>
      <c r="P27" s="339" t="s">
        <v>1470</v>
      </c>
      <c r="Q27" s="339">
        <v>3395</v>
      </c>
      <c r="R27" s="339" t="s">
        <v>1723</v>
      </c>
      <c r="S27" s="350" t="s">
        <v>1724</v>
      </c>
      <c r="T27" s="339" t="s">
        <v>1473</v>
      </c>
      <c r="U27" s="344">
        <v>43466</v>
      </c>
      <c r="V27" s="344">
        <v>45291</v>
      </c>
      <c r="W27" s="345" t="s">
        <v>1376</v>
      </c>
      <c r="X27" s="340" t="s">
        <v>1475</v>
      </c>
      <c r="Y27" s="340" t="s">
        <v>1475</v>
      </c>
      <c r="Z27" s="340" t="s">
        <v>1475</v>
      </c>
      <c r="AA27" s="340" t="s">
        <v>1376</v>
      </c>
      <c r="AB27" s="346" t="s">
        <v>1475</v>
      </c>
      <c r="AC27" s="340" t="s">
        <v>1376</v>
      </c>
      <c r="AD27" s="340"/>
      <c r="AE27" s="340" t="s">
        <v>1725</v>
      </c>
      <c r="AF27" s="340"/>
    </row>
    <row r="28" spans="1:32" ht="51" x14ac:dyDescent="0.2">
      <c r="A28" s="338">
        <v>14223</v>
      </c>
      <c r="B28" s="340">
        <v>20025</v>
      </c>
      <c r="C28" s="340"/>
      <c r="D28" s="340" t="s">
        <v>1477</v>
      </c>
      <c r="E28" s="340" t="s">
        <v>1490</v>
      </c>
      <c r="F28" s="340" t="s">
        <v>1491</v>
      </c>
      <c r="G28" s="340" t="s">
        <v>1726</v>
      </c>
      <c r="H28" s="340"/>
      <c r="I28" s="340" t="s">
        <v>1727</v>
      </c>
      <c r="J28" s="340" t="s">
        <v>1464</v>
      </c>
      <c r="K28" s="340" t="s">
        <v>1728</v>
      </c>
      <c r="L28" s="340" t="s">
        <v>1729</v>
      </c>
      <c r="M28" s="340" t="s">
        <v>1541</v>
      </c>
      <c r="N28" s="340" t="s">
        <v>1730</v>
      </c>
      <c r="O28" s="340" t="s">
        <v>1731</v>
      </c>
      <c r="P28" s="340" t="s">
        <v>1470</v>
      </c>
      <c r="Q28" s="340">
        <v>3690</v>
      </c>
      <c r="R28" s="340" t="s">
        <v>1732</v>
      </c>
      <c r="S28" s="343" t="s">
        <v>1733</v>
      </c>
      <c r="T28" s="339" t="s">
        <v>1473</v>
      </c>
      <c r="U28" s="344">
        <v>43466</v>
      </c>
      <c r="V28" s="344">
        <v>45291</v>
      </c>
      <c r="W28" s="345" t="s">
        <v>1376</v>
      </c>
      <c r="X28" s="340" t="s">
        <v>1475</v>
      </c>
      <c r="Y28" s="340" t="s">
        <v>1475</v>
      </c>
      <c r="Z28" s="340" t="s">
        <v>1475</v>
      </c>
      <c r="AA28" s="340" t="s">
        <v>1376</v>
      </c>
      <c r="AB28" s="346" t="s">
        <v>1376</v>
      </c>
      <c r="AC28" s="340" t="s">
        <v>1376</v>
      </c>
      <c r="AD28" s="340"/>
      <c r="AE28" s="349" t="s">
        <v>1489</v>
      </c>
      <c r="AF28" s="340"/>
    </row>
    <row r="29" spans="1:32" x14ac:dyDescent="0.2">
      <c r="A29" s="338">
        <v>19717</v>
      </c>
      <c r="B29" s="355">
        <v>21250</v>
      </c>
      <c r="C29" s="355"/>
      <c r="D29" s="340" t="s">
        <v>1555</v>
      </c>
      <c r="E29" s="339" t="s">
        <v>1556</v>
      </c>
      <c r="F29" s="339" t="s">
        <v>54</v>
      </c>
      <c r="G29" s="355" t="s">
        <v>1734</v>
      </c>
      <c r="H29" s="355"/>
      <c r="I29" s="355" t="s">
        <v>1735</v>
      </c>
      <c r="J29" s="360" t="s">
        <v>1464</v>
      </c>
      <c r="K29" s="356" t="s">
        <v>1736</v>
      </c>
      <c r="L29" s="356" t="s">
        <v>1737</v>
      </c>
      <c r="M29" s="356" t="s">
        <v>1483</v>
      </c>
      <c r="N29" s="356" t="s">
        <v>1738</v>
      </c>
      <c r="O29" s="356" t="s">
        <v>1739</v>
      </c>
      <c r="P29" s="355" t="s">
        <v>1470</v>
      </c>
      <c r="Q29" s="356">
        <v>3840</v>
      </c>
      <c r="R29" s="356" t="s">
        <v>1740</v>
      </c>
      <c r="S29" s="350" t="s">
        <v>1741</v>
      </c>
      <c r="T29" s="340" t="s">
        <v>1742</v>
      </c>
      <c r="U29" s="344">
        <v>43466</v>
      </c>
      <c r="V29" s="364">
        <v>44561</v>
      </c>
      <c r="W29" s="345" t="s">
        <v>1376</v>
      </c>
      <c r="X29" s="340" t="s">
        <v>1475</v>
      </c>
      <c r="Y29" s="340" t="s">
        <v>1475</v>
      </c>
      <c r="Z29" s="340" t="s">
        <v>1475</v>
      </c>
      <c r="AA29" s="340" t="s">
        <v>1376</v>
      </c>
      <c r="AB29" s="346" t="s">
        <v>1475</v>
      </c>
      <c r="AC29" s="340" t="s">
        <v>1376</v>
      </c>
      <c r="AD29" s="340"/>
      <c r="AE29" s="340" t="s">
        <v>1725</v>
      </c>
      <c r="AF29" s="340"/>
    </row>
    <row r="30" spans="1:32" ht="51" x14ac:dyDescent="0.2">
      <c r="A30" s="338">
        <v>14227</v>
      </c>
      <c r="B30" s="339">
        <v>21214</v>
      </c>
      <c r="C30" s="339"/>
      <c r="D30" s="340" t="s">
        <v>1460</v>
      </c>
      <c r="E30" s="339" t="s">
        <v>1461</v>
      </c>
      <c r="F30" s="339" t="s">
        <v>55</v>
      </c>
      <c r="G30" s="339" t="s">
        <v>1743</v>
      </c>
      <c r="H30" s="339"/>
      <c r="I30" s="339" t="s">
        <v>1744</v>
      </c>
      <c r="J30" s="339" t="s">
        <v>1635</v>
      </c>
      <c r="K30" s="339" t="s">
        <v>1745</v>
      </c>
      <c r="L30" s="339" t="s">
        <v>1746</v>
      </c>
      <c r="M30" s="342" t="s">
        <v>1541</v>
      </c>
      <c r="N30" s="340" t="s">
        <v>1747</v>
      </c>
      <c r="O30" s="340" t="s">
        <v>1748</v>
      </c>
      <c r="P30" s="340" t="s">
        <v>1470</v>
      </c>
      <c r="Q30" s="340">
        <v>3537</v>
      </c>
      <c r="R30" s="340" t="s">
        <v>1749</v>
      </c>
      <c r="S30" s="343" t="s">
        <v>1750</v>
      </c>
      <c r="T30" s="339" t="s">
        <v>1473</v>
      </c>
      <c r="U30" s="344">
        <v>43466</v>
      </c>
      <c r="V30" s="344">
        <v>45291</v>
      </c>
      <c r="W30" s="345" t="s">
        <v>1376</v>
      </c>
      <c r="X30" s="340" t="s">
        <v>1475</v>
      </c>
      <c r="Y30" s="340" t="s">
        <v>1475</v>
      </c>
      <c r="Z30" s="340" t="s">
        <v>1475</v>
      </c>
      <c r="AA30" s="340" t="s">
        <v>1475</v>
      </c>
      <c r="AB30" s="346" t="s">
        <v>1376</v>
      </c>
      <c r="AC30" s="340" t="s">
        <v>1376</v>
      </c>
      <c r="AD30" s="340"/>
      <c r="AE30" s="349" t="s">
        <v>1489</v>
      </c>
      <c r="AF30" s="340"/>
    </row>
    <row r="31" spans="1:32" ht="102" x14ac:dyDescent="0.2">
      <c r="A31" s="338">
        <v>12202</v>
      </c>
      <c r="B31" s="342">
        <v>3621</v>
      </c>
      <c r="C31" s="342"/>
      <c r="D31" s="340" t="s">
        <v>1524</v>
      </c>
      <c r="E31" s="342" t="s">
        <v>1615</v>
      </c>
      <c r="F31" s="342" t="s">
        <v>17</v>
      </c>
      <c r="G31" s="357" t="s">
        <v>1751</v>
      </c>
      <c r="H31" s="357"/>
      <c r="I31" s="357" t="s">
        <v>1752</v>
      </c>
      <c r="J31" s="339" t="s">
        <v>1464</v>
      </c>
      <c r="K31" s="339" t="s">
        <v>1753</v>
      </c>
      <c r="L31" s="339" t="s">
        <v>1754</v>
      </c>
      <c r="M31" s="339" t="s">
        <v>1755</v>
      </c>
      <c r="N31" s="339" t="s">
        <v>1756</v>
      </c>
      <c r="O31" s="339" t="s">
        <v>1757</v>
      </c>
      <c r="P31" s="339" t="s">
        <v>1470</v>
      </c>
      <c r="Q31" s="339">
        <v>3350</v>
      </c>
      <c r="R31" s="339" t="s">
        <v>1758</v>
      </c>
      <c r="S31" s="350" t="s">
        <v>1759</v>
      </c>
      <c r="T31" s="342" t="s">
        <v>1473</v>
      </c>
      <c r="U31" s="344">
        <v>43466</v>
      </c>
      <c r="V31" s="344">
        <v>45291</v>
      </c>
      <c r="W31" s="345" t="s">
        <v>1474</v>
      </c>
      <c r="X31" s="340" t="s">
        <v>1376</v>
      </c>
      <c r="Y31" s="340" t="s">
        <v>1376</v>
      </c>
      <c r="Z31" s="340" t="s">
        <v>1376</v>
      </c>
      <c r="AA31" s="340" t="s">
        <v>1376</v>
      </c>
      <c r="AB31" s="346" t="s">
        <v>1475</v>
      </c>
      <c r="AC31" s="340" t="s">
        <v>1376</v>
      </c>
      <c r="AD31" s="340"/>
      <c r="AE31" s="361" t="s">
        <v>1760</v>
      </c>
      <c r="AF31" s="340"/>
    </row>
    <row r="32" spans="1:32" ht="38.25" x14ac:dyDescent="0.2">
      <c r="A32" s="338">
        <v>202</v>
      </c>
      <c r="B32" s="339">
        <v>29553</v>
      </c>
      <c r="C32" s="339">
        <v>113</v>
      </c>
      <c r="D32" s="340" t="s">
        <v>1460</v>
      </c>
      <c r="E32" s="339" t="s">
        <v>1536</v>
      </c>
      <c r="F32" s="339" t="s">
        <v>94</v>
      </c>
      <c r="G32" s="339" t="s">
        <v>1761</v>
      </c>
      <c r="H32" s="339"/>
      <c r="I32" s="339" t="s">
        <v>1762</v>
      </c>
      <c r="J32" s="339" t="s">
        <v>1464</v>
      </c>
      <c r="K32" s="339" t="s">
        <v>1763</v>
      </c>
      <c r="L32" s="339" t="s">
        <v>1764</v>
      </c>
      <c r="M32" s="342" t="s">
        <v>1765</v>
      </c>
      <c r="N32" s="340" t="s">
        <v>1766</v>
      </c>
      <c r="O32" s="340" t="s">
        <v>1767</v>
      </c>
      <c r="P32" s="340" t="s">
        <v>1470</v>
      </c>
      <c r="Q32" s="340">
        <v>3065</v>
      </c>
      <c r="R32" s="340" t="s">
        <v>1768</v>
      </c>
      <c r="S32" s="350" t="s">
        <v>1769</v>
      </c>
      <c r="T32" s="339" t="s">
        <v>1473</v>
      </c>
      <c r="U32" s="344">
        <v>43466</v>
      </c>
      <c r="V32" s="344">
        <v>45291</v>
      </c>
      <c r="W32" s="345" t="s">
        <v>1376</v>
      </c>
      <c r="X32" s="340" t="s">
        <v>1475</v>
      </c>
      <c r="Y32" s="340" t="s">
        <v>1770</v>
      </c>
      <c r="Z32" s="340" t="s">
        <v>1475</v>
      </c>
      <c r="AA32" s="339" t="s">
        <v>1376</v>
      </c>
      <c r="AB32" s="365" t="s">
        <v>1475</v>
      </c>
      <c r="AC32" s="340" t="s">
        <v>1376</v>
      </c>
      <c r="AD32" s="340"/>
      <c r="AE32" s="363" t="s">
        <v>1771</v>
      </c>
      <c r="AF32" s="340" t="s">
        <v>1772</v>
      </c>
    </row>
    <row r="33" spans="1:32" ht="51" x14ac:dyDescent="0.2">
      <c r="A33" s="338">
        <v>206</v>
      </c>
      <c r="B33" s="341">
        <v>5526</v>
      </c>
      <c r="C33" s="341"/>
      <c r="D33" s="340" t="s">
        <v>1460</v>
      </c>
      <c r="E33" s="339" t="s">
        <v>1536</v>
      </c>
      <c r="F33" s="339" t="s">
        <v>69</v>
      </c>
      <c r="G33" s="339" t="s">
        <v>1773</v>
      </c>
      <c r="H33" s="339"/>
      <c r="I33" s="339" t="s">
        <v>1774</v>
      </c>
      <c r="J33" s="339" t="s">
        <v>1464</v>
      </c>
      <c r="K33" s="339" t="s">
        <v>1775</v>
      </c>
      <c r="L33" s="339" t="s">
        <v>1776</v>
      </c>
      <c r="M33" s="342" t="s">
        <v>1765</v>
      </c>
      <c r="N33" s="340" t="s">
        <v>1777</v>
      </c>
      <c r="O33" s="340" t="s">
        <v>1778</v>
      </c>
      <c r="P33" s="340" t="s">
        <v>1470</v>
      </c>
      <c r="Q33" s="340">
        <v>3056</v>
      </c>
      <c r="R33" s="340" t="s">
        <v>1779</v>
      </c>
      <c r="S33" s="343" t="s">
        <v>1780</v>
      </c>
      <c r="T33" s="339" t="s">
        <v>1473</v>
      </c>
      <c r="U33" s="344">
        <v>43466</v>
      </c>
      <c r="V33" s="344">
        <v>45291</v>
      </c>
      <c r="W33" s="345" t="s">
        <v>1376</v>
      </c>
      <c r="X33" s="340" t="s">
        <v>1475</v>
      </c>
      <c r="Y33" s="340" t="s">
        <v>1781</v>
      </c>
      <c r="Z33" s="340" t="s">
        <v>1475</v>
      </c>
      <c r="AA33" s="340" t="s">
        <v>1376</v>
      </c>
      <c r="AB33" s="346" t="s">
        <v>1376</v>
      </c>
      <c r="AC33" s="340" t="s">
        <v>1376</v>
      </c>
      <c r="AD33" s="340"/>
      <c r="AE33" s="349" t="s">
        <v>1489</v>
      </c>
      <c r="AF33" s="340"/>
    </row>
    <row r="34" spans="1:32" ht="30" x14ac:dyDescent="0.2">
      <c r="A34" s="338">
        <v>12926</v>
      </c>
      <c r="B34" s="341">
        <v>29550</v>
      </c>
      <c r="C34" s="341"/>
      <c r="D34" s="340" t="s">
        <v>1460</v>
      </c>
      <c r="E34" s="339" t="s">
        <v>1536</v>
      </c>
      <c r="F34" s="339" t="s">
        <v>91</v>
      </c>
      <c r="G34" s="339" t="s">
        <v>1782</v>
      </c>
      <c r="H34" s="339"/>
      <c r="I34" s="339" t="s">
        <v>1783</v>
      </c>
      <c r="J34" s="339" t="s">
        <v>1464</v>
      </c>
      <c r="K34" s="339" t="s">
        <v>1784</v>
      </c>
      <c r="L34" s="339" t="s">
        <v>1785</v>
      </c>
      <c r="M34" s="342" t="s">
        <v>1467</v>
      </c>
      <c r="N34" s="340" t="s">
        <v>1786</v>
      </c>
      <c r="O34" s="340" t="s">
        <v>1787</v>
      </c>
      <c r="P34" s="340" t="s">
        <v>1470</v>
      </c>
      <c r="Q34" s="340">
        <v>3074</v>
      </c>
      <c r="R34" s="340" t="s">
        <v>1788</v>
      </c>
      <c r="S34" s="350" t="s">
        <v>1789</v>
      </c>
      <c r="T34" s="339" t="s">
        <v>1742</v>
      </c>
      <c r="U34" s="344">
        <v>43769</v>
      </c>
      <c r="V34" s="344">
        <v>44865</v>
      </c>
      <c r="W34" s="345" t="s">
        <v>1475</v>
      </c>
      <c r="X34" s="340" t="s">
        <v>1475</v>
      </c>
      <c r="Y34" s="340" t="s">
        <v>1475</v>
      </c>
      <c r="Z34" s="340" t="s">
        <v>1475</v>
      </c>
      <c r="AA34" s="340" t="s">
        <v>1475</v>
      </c>
      <c r="AB34" s="346" t="s">
        <v>1475</v>
      </c>
      <c r="AC34" s="340" t="s">
        <v>1376</v>
      </c>
      <c r="AD34" s="340"/>
      <c r="AE34" s="363" t="s">
        <v>1790</v>
      </c>
      <c r="AF34" s="340"/>
    </row>
    <row r="35" spans="1:32" s="374" customFormat="1" ht="51" x14ac:dyDescent="0.2">
      <c r="A35" s="366">
        <v>14250</v>
      </c>
      <c r="B35" s="367">
        <v>20037</v>
      </c>
      <c r="C35" s="367"/>
      <c r="D35" s="346" t="s">
        <v>1555</v>
      </c>
      <c r="E35" s="365" t="s">
        <v>1556</v>
      </c>
      <c r="F35" s="365" t="s">
        <v>36</v>
      </c>
      <c r="G35" s="367" t="s">
        <v>1791</v>
      </c>
      <c r="H35" s="367"/>
      <c r="I35" s="367" t="s">
        <v>1792</v>
      </c>
      <c r="J35" s="368" t="s">
        <v>1464</v>
      </c>
      <c r="K35" s="369" t="s">
        <v>1793</v>
      </c>
      <c r="L35" s="369" t="s">
        <v>1794</v>
      </c>
      <c r="M35" s="369" t="s">
        <v>1541</v>
      </c>
      <c r="N35" s="369" t="s">
        <v>1795</v>
      </c>
      <c r="O35" s="369" t="s">
        <v>1796</v>
      </c>
      <c r="P35" s="367" t="s">
        <v>1470</v>
      </c>
      <c r="Q35" s="369">
        <v>3885</v>
      </c>
      <c r="R35" s="369" t="s">
        <v>1797</v>
      </c>
      <c r="S35" s="370" t="s">
        <v>1798</v>
      </c>
      <c r="T35" s="346" t="s">
        <v>1473</v>
      </c>
      <c r="U35" s="371">
        <v>43466</v>
      </c>
      <c r="V35" s="371">
        <v>45291</v>
      </c>
      <c r="W35" s="372" t="s">
        <v>1376</v>
      </c>
      <c r="X35" s="346" t="s">
        <v>1475</v>
      </c>
      <c r="Y35" s="346" t="s">
        <v>1475</v>
      </c>
      <c r="Z35" s="346" t="s">
        <v>1475</v>
      </c>
      <c r="AA35" s="346" t="s">
        <v>1376</v>
      </c>
      <c r="AB35" s="346" t="s">
        <v>1376</v>
      </c>
      <c r="AC35" s="346" t="s">
        <v>1376</v>
      </c>
      <c r="AD35" s="346"/>
      <c r="AE35" s="373" t="s">
        <v>1799</v>
      </c>
      <c r="AF35" s="346"/>
    </row>
    <row r="36" spans="1:32" ht="63.75" x14ac:dyDescent="0.2">
      <c r="A36" s="338">
        <v>248</v>
      </c>
      <c r="B36" s="341">
        <v>21228</v>
      </c>
      <c r="C36" s="341"/>
      <c r="D36" s="340" t="s">
        <v>1460</v>
      </c>
      <c r="E36" s="339" t="s">
        <v>1536</v>
      </c>
      <c r="F36" s="339" t="s">
        <v>94</v>
      </c>
      <c r="G36" s="339" t="s">
        <v>1800</v>
      </c>
      <c r="H36" s="339"/>
      <c r="I36" s="339" t="s">
        <v>1801</v>
      </c>
      <c r="J36" s="339" t="s">
        <v>1464</v>
      </c>
      <c r="K36" s="339" t="s">
        <v>1802</v>
      </c>
      <c r="L36" s="339" t="s">
        <v>1803</v>
      </c>
      <c r="M36" s="342" t="s">
        <v>1483</v>
      </c>
      <c r="N36" s="340" t="s">
        <v>1804</v>
      </c>
      <c r="O36" s="340" t="s">
        <v>1805</v>
      </c>
      <c r="P36" s="340" t="s">
        <v>1470</v>
      </c>
      <c r="Q36" s="340">
        <v>3054</v>
      </c>
      <c r="R36" s="340" t="s">
        <v>1806</v>
      </c>
      <c r="S36" s="343" t="s">
        <v>1807</v>
      </c>
      <c r="T36" s="339" t="s">
        <v>1473</v>
      </c>
      <c r="U36" s="344">
        <v>43466</v>
      </c>
      <c r="V36" s="344">
        <v>45291</v>
      </c>
      <c r="W36" s="345" t="s">
        <v>1474</v>
      </c>
      <c r="X36" s="340" t="s">
        <v>1376</v>
      </c>
      <c r="Y36" s="340" t="s">
        <v>1376</v>
      </c>
      <c r="Z36" s="340" t="s">
        <v>1376</v>
      </c>
      <c r="AA36" s="340" t="s">
        <v>1376</v>
      </c>
      <c r="AB36" s="346" t="s">
        <v>1376</v>
      </c>
      <c r="AC36" s="340" t="s">
        <v>1376</v>
      </c>
      <c r="AD36" s="340"/>
      <c r="AE36" s="349" t="s">
        <v>1808</v>
      </c>
      <c r="AF36" s="340"/>
    </row>
    <row r="37" spans="1:32" ht="30" x14ac:dyDescent="0.2">
      <c r="A37" s="338">
        <v>19705</v>
      </c>
      <c r="B37" s="341">
        <v>3671</v>
      </c>
      <c r="C37" s="341"/>
      <c r="D37" s="340" t="s">
        <v>1460</v>
      </c>
      <c r="E37" s="339" t="s">
        <v>1536</v>
      </c>
      <c r="F37" s="339" t="s">
        <v>94</v>
      </c>
      <c r="G37" s="339" t="s">
        <v>1809</v>
      </c>
      <c r="H37" s="339"/>
      <c r="I37" s="339" t="s">
        <v>1810</v>
      </c>
      <c r="J37" s="339" t="s">
        <v>1464</v>
      </c>
      <c r="K37" s="339" t="s">
        <v>1811</v>
      </c>
      <c r="L37" s="339" t="s">
        <v>1812</v>
      </c>
      <c r="M37" s="342" t="s">
        <v>1467</v>
      </c>
      <c r="N37" s="340" t="s">
        <v>1813</v>
      </c>
      <c r="O37" s="340" t="s">
        <v>1668</v>
      </c>
      <c r="P37" s="340" t="s">
        <v>1470</v>
      </c>
      <c r="Q37" s="340">
        <v>3121</v>
      </c>
      <c r="R37" s="340" t="s">
        <v>1814</v>
      </c>
      <c r="S37" s="343" t="s">
        <v>1815</v>
      </c>
      <c r="T37" s="339" t="s">
        <v>1473</v>
      </c>
      <c r="U37" s="344">
        <v>43466</v>
      </c>
      <c r="V37" s="344">
        <v>45291</v>
      </c>
      <c r="W37" s="345" t="s">
        <v>1474</v>
      </c>
      <c r="X37" s="340" t="s">
        <v>1376</v>
      </c>
      <c r="Y37" s="340" t="s">
        <v>1376</v>
      </c>
      <c r="Z37" s="340" t="s">
        <v>1376</v>
      </c>
      <c r="AA37" s="340" t="s">
        <v>1376</v>
      </c>
      <c r="AB37" s="346" t="s">
        <v>1475</v>
      </c>
      <c r="AC37" s="340" t="s">
        <v>1376</v>
      </c>
      <c r="AD37" s="353"/>
      <c r="AE37" s="352" t="s">
        <v>1816</v>
      </c>
      <c r="AF37" s="340"/>
    </row>
    <row r="38" spans="1:32" ht="51" x14ac:dyDescent="0.2">
      <c r="A38" s="338">
        <v>258</v>
      </c>
      <c r="B38" s="339">
        <v>20042</v>
      </c>
      <c r="C38" s="339"/>
      <c r="D38" s="340" t="s">
        <v>1460</v>
      </c>
      <c r="E38" s="339" t="s">
        <v>1461</v>
      </c>
      <c r="F38" s="339" t="s">
        <v>1817</v>
      </c>
      <c r="G38" s="339" t="s">
        <v>1818</v>
      </c>
      <c r="H38" s="339"/>
      <c r="I38" s="339" t="s">
        <v>1819</v>
      </c>
      <c r="J38" s="339" t="s">
        <v>1597</v>
      </c>
      <c r="K38" s="339" t="s">
        <v>1820</v>
      </c>
      <c r="L38" s="339" t="s">
        <v>1821</v>
      </c>
      <c r="M38" s="342" t="s">
        <v>1483</v>
      </c>
      <c r="N38" s="340" t="s">
        <v>1822</v>
      </c>
      <c r="O38" s="340" t="s">
        <v>1823</v>
      </c>
      <c r="P38" s="340" t="s">
        <v>1470</v>
      </c>
      <c r="Q38" s="340">
        <v>3450</v>
      </c>
      <c r="R38" s="340" t="s">
        <v>1824</v>
      </c>
      <c r="S38" s="343" t="s">
        <v>1825</v>
      </c>
      <c r="T38" s="339" t="s">
        <v>1473</v>
      </c>
      <c r="U38" s="344">
        <v>43466</v>
      </c>
      <c r="V38" s="344">
        <v>45291</v>
      </c>
      <c r="W38" s="345" t="s">
        <v>1376</v>
      </c>
      <c r="X38" s="340" t="s">
        <v>1475</v>
      </c>
      <c r="Y38" s="340" t="s">
        <v>1475</v>
      </c>
      <c r="Z38" s="340" t="s">
        <v>1475</v>
      </c>
      <c r="AA38" s="340" t="s">
        <v>1376</v>
      </c>
      <c r="AB38" s="346" t="s">
        <v>1376</v>
      </c>
      <c r="AC38" s="340" t="s">
        <v>1376</v>
      </c>
      <c r="AD38" s="340"/>
      <c r="AE38" s="349" t="s">
        <v>1489</v>
      </c>
      <c r="AF38" s="340"/>
    </row>
    <row r="39" spans="1:32" ht="38.25" x14ac:dyDescent="0.2">
      <c r="A39" s="338">
        <v>14282</v>
      </c>
      <c r="B39" s="339">
        <v>3683</v>
      </c>
      <c r="C39" s="339"/>
      <c r="D39" s="340" t="s">
        <v>1524</v>
      </c>
      <c r="E39" s="339" t="s">
        <v>1615</v>
      </c>
      <c r="F39" s="339" t="s">
        <v>17</v>
      </c>
      <c r="G39" s="357" t="s">
        <v>1826</v>
      </c>
      <c r="H39" s="357" t="s">
        <v>1827</v>
      </c>
      <c r="I39" s="357" t="s">
        <v>1828</v>
      </c>
      <c r="J39" s="339" t="s">
        <v>1494</v>
      </c>
      <c r="K39" s="339" t="s">
        <v>1829</v>
      </c>
      <c r="L39" s="339" t="s">
        <v>1830</v>
      </c>
      <c r="M39" s="339" t="s">
        <v>1467</v>
      </c>
      <c r="N39" s="339" t="s">
        <v>1831</v>
      </c>
      <c r="O39" s="339" t="s">
        <v>1832</v>
      </c>
      <c r="P39" s="339" t="s">
        <v>1470</v>
      </c>
      <c r="Q39" s="339">
        <v>3350</v>
      </c>
      <c r="R39" s="339" t="s">
        <v>1833</v>
      </c>
      <c r="S39" s="343" t="s">
        <v>1834</v>
      </c>
      <c r="T39" s="339" t="s">
        <v>1473</v>
      </c>
      <c r="U39" s="344">
        <v>43466</v>
      </c>
      <c r="V39" s="344">
        <v>45291</v>
      </c>
      <c r="W39" s="345" t="s">
        <v>1474</v>
      </c>
      <c r="X39" s="340" t="s">
        <v>1376</v>
      </c>
      <c r="Y39" s="340" t="s">
        <v>1376</v>
      </c>
      <c r="Z39" s="340" t="s">
        <v>1376</v>
      </c>
      <c r="AA39" s="340" t="s">
        <v>1376</v>
      </c>
      <c r="AB39" s="346" t="s">
        <v>1475</v>
      </c>
      <c r="AC39" s="340" t="s">
        <v>1376</v>
      </c>
      <c r="AD39" s="340"/>
      <c r="AE39" s="375" t="s">
        <v>1835</v>
      </c>
      <c r="AF39" s="340"/>
    </row>
    <row r="40" spans="1:32" ht="51" x14ac:dyDescent="0.2">
      <c r="A40" s="338">
        <v>14298</v>
      </c>
      <c r="B40" s="340">
        <v>20045</v>
      </c>
      <c r="C40" s="340"/>
      <c r="D40" s="340" t="s">
        <v>1477</v>
      </c>
      <c r="E40" s="340" t="s">
        <v>1478</v>
      </c>
      <c r="F40" s="340" t="s">
        <v>60</v>
      </c>
      <c r="G40" s="340" t="s">
        <v>1836</v>
      </c>
      <c r="H40" s="340"/>
      <c r="I40" s="340" t="s">
        <v>1837</v>
      </c>
      <c r="J40" s="340" t="s">
        <v>1464</v>
      </c>
      <c r="K40" s="340" t="s">
        <v>1517</v>
      </c>
      <c r="L40" s="340" t="s">
        <v>1838</v>
      </c>
      <c r="M40" s="340" t="s">
        <v>1638</v>
      </c>
      <c r="N40" s="340" t="s">
        <v>1839</v>
      </c>
      <c r="O40" s="340" t="s">
        <v>1840</v>
      </c>
      <c r="P40" s="340" t="s">
        <v>1470</v>
      </c>
      <c r="Q40" s="340">
        <v>3134</v>
      </c>
      <c r="R40" s="340" t="s">
        <v>1841</v>
      </c>
      <c r="S40" s="343" t="s">
        <v>1842</v>
      </c>
      <c r="T40" s="339" t="s">
        <v>1473</v>
      </c>
      <c r="U40" s="344">
        <v>43466</v>
      </c>
      <c r="V40" s="344">
        <v>45291</v>
      </c>
      <c r="W40" s="345" t="s">
        <v>1376</v>
      </c>
      <c r="X40" s="340" t="s">
        <v>1475</v>
      </c>
      <c r="Y40" s="340" t="s">
        <v>1843</v>
      </c>
      <c r="Z40" s="340" t="s">
        <v>1475</v>
      </c>
      <c r="AA40" s="340" t="s">
        <v>1376</v>
      </c>
      <c r="AB40" s="346" t="s">
        <v>1376</v>
      </c>
      <c r="AC40" s="340" t="s">
        <v>1376</v>
      </c>
      <c r="AD40" s="340"/>
      <c r="AE40" s="349" t="s">
        <v>1489</v>
      </c>
      <c r="AF40" s="340"/>
    </row>
    <row r="41" spans="1:32" ht="102" x14ac:dyDescent="0.2">
      <c r="A41" s="338">
        <v>20498</v>
      </c>
      <c r="B41" s="340">
        <v>29543</v>
      </c>
      <c r="C41" s="340"/>
      <c r="D41" s="340" t="s">
        <v>1514</v>
      </c>
      <c r="E41" s="340" t="s">
        <v>1514</v>
      </c>
      <c r="F41" s="340" t="s">
        <v>61</v>
      </c>
      <c r="G41" s="340" t="s">
        <v>1844</v>
      </c>
      <c r="H41" s="340"/>
      <c r="I41" s="340" t="s">
        <v>1845</v>
      </c>
      <c r="J41" s="340" t="s">
        <v>1464</v>
      </c>
      <c r="K41" s="340" t="s">
        <v>1846</v>
      </c>
      <c r="L41" s="340" t="s">
        <v>1847</v>
      </c>
      <c r="M41" s="340" t="s">
        <v>1848</v>
      </c>
      <c r="N41" s="340" t="s">
        <v>1849</v>
      </c>
      <c r="O41" s="340" t="s">
        <v>1520</v>
      </c>
      <c r="P41" s="340" t="s">
        <v>1470</v>
      </c>
      <c r="Q41" s="340">
        <v>3000</v>
      </c>
      <c r="R41" s="340" t="s">
        <v>1850</v>
      </c>
      <c r="S41" s="343" t="s">
        <v>1851</v>
      </c>
      <c r="T41" s="339" t="s">
        <v>1474</v>
      </c>
      <c r="U41" s="339" t="s">
        <v>1474</v>
      </c>
      <c r="V41" s="344" t="s">
        <v>1474</v>
      </c>
      <c r="W41" s="345" t="s">
        <v>1474</v>
      </c>
      <c r="X41" s="340" t="s">
        <v>1376</v>
      </c>
      <c r="Y41" s="340" t="s">
        <v>1376</v>
      </c>
      <c r="Z41" s="340" t="s">
        <v>1376</v>
      </c>
      <c r="AA41" s="340" t="s">
        <v>1376</v>
      </c>
      <c r="AB41" s="346" t="s">
        <v>1475</v>
      </c>
      <c r="AC41" s="340" t="s">
        <v>1475</v>
      </c>
      <c r="AD41" s="340"/>
      <c r="AE41" s="376" t="s">
        <v>1852</v>
      </c>
      <c r="AF41" s="340"/>
    </row>
    <row r="42" spans="1:32" ht="30" x14ac:dyDescent="0.2">
      <c r="A42" s="338">
        <v>1464</v>
      </c>
      <c r="B42" s="339">
        <v>29530</v>
      </c>
      <c r="C42" s="339"/>
      <c r="D42" s="340" t="s">
        <v>1524</v>
      </c>
      <c r="E42" s="339" t="s">
        <v>1615</v>
      </c>
      <c r="F42" s="339" t="s">
        <v>49</v>
      </c>
      <c r="G42" s="357" t="s">
        <v>1853</v>
      </c>
      <c r="H42" s="357"/>
      <c r="I42" s="340" t="s">
        <v>1854</v>
      </c>
      <c r="J42" s="339" t="s">
        <v>1464</v>
      </c>
      <c r="K42" s="339" t="s">
        <v>1855</v>
      </c>
      <c r="L42" s="339" t="s">
        <v>1856</v>
      </c>
      <c r="M42" s="339" t="s">
        <v>1467</v>
      </c>
      <c r="N42" s="339" t="s">
        <v>1857</v>
      </c>
      <c r="O42" s="339" t="s">
        <v>1858</v>
      </c>
      <c r="P42" s="339" t="s">
        <v>1470</v>
      </c>
      <c r="Q42" s="339">
        <v>3400</v>
      </c>
      <c r="R42" s="339" t="s">
        <v>1859</v>
      </c>
      <c r="S42" s="343" t="s">
        <v>1860</v>
      </c>
      <c r="T42" s="339" t="s">
        <v>1473</v>
      </c>
      <c r="U42" s="344">
        <v>43466</v>
      </c>
      <c r="V42" s="344">
        <v>45291</v>
      </c>
      <c r="W42" s="345" t="s">
        <v>1376</v>
      </c>
      <c r="X42" s="340" t="s">
        <v>1475</v>
      </c>
      <c r="Y42" s="340" t="s">
        <v>1475</v>
      </c>
      <c r="Z42" s="340" t="s">
        <v>1475</v>
      </c>
      <c r="AA42" s="340" t="s">
        <v>1376</v>
      </c>
      <c r="AB42" s="346" t="s">
        <v>1475</v>
      </c>
      <c r="AC42" s="340" t="s">
        <v>1475</v>
      </c>
      <c r="AD42" s="340"/>
      <c r="AE42" s="352" t="s">
        <v>1861</v>
      </c>
      <c r="AF42" s="340"/>
    </row>
    <row r="43" spans="1:32" ht="89.25" x14ac:dyDescent="0.2">
      <c r="A43" s="338">
        <v>11840</v>
      </c>
      <c r="B43" s="341">
        <v>3686</v>
      </c>
      <c r="C43" s="341"/>
      <c r="D43" s="340" t="s">
        <v>1460</v>
      </c>
      <c r="E43" s="339" t="s">
        <v>1536</v>
      </c>
      <c r="F43" s="339" t="s">
        <v>69</v>
      </c>
      <c r="G43" s="339" t="s">
        <v>1862</v>
      </c>
      <c r="H43" s="339"/>
      <c r="I43" s="340" t="s">
        <v>1863</v>
      </c>
      <c r="J43" s="339" t="s">
        <v>1464</v>
      </c>
      <c r="K43" s="339" t="s">
        <v>1864</v>
      </c>
      <c r="L43" s="339" t="s">
        <v>1865</v>
      </c>
      <c r="M43" s="342" t="s">
        <v>1866</v>
      </c>
      <c r="N43" s="340" t="s">
        <v>1867</v>
      </c>
      <c r="O43" s="340" t="s">
        <v>1868</v>
      </c>
      <c r="P43" s="340" t="s">
        <v>1470</v>
      </c>
      <c r="Q43" s="340">
        <v>3057</v>
      </c>
      <c r="R43" s="340" t="s">
        <v>1869</v>
      </c>
      <c r="S43" s="343" t="s">
        <v>1870</v>
      </c>
      <c r="T43" s="339" t="s">
        <v>1688</v>
      </c>
      <c r="U43" s="344">
        <v>43466</v>
      </c>
      <c r="V43" s="344">
        <v>45291</v>
      </c>
      <c r="W43" s="345" t="s">
        <v>1376</v>
      </c>
      <c r="X43" s="340" t="s">
        <v>1376</v>
      </c>
      <c r="Y43" s="340" t="s">
        <v>1376</v>
      </c>
      <c r="Z43" s="340" t="s">
        <v>1475</v>
      </c>
      <c r="AA43" s="340" t="s">
        <v>1376</v>
      </c>
      <c r="AB43" s="346" t="s">
        <v>1475</v>
      </c>
      <c r="AC43" s="340" t="s">
        <v>1376</v>
      </c>
      <c r="AD43" s="353"/>
      <c r="AE43" s="361" t="s">
        <v>1871</v>
      </c>
      <c r="AF43" s="340"/>
    </row>
    <row r="44" spans="1:32" ht="51" x14ac:dyDescent="0.2">
      <c r="A44" s="338">
        <v>284</v>
      </c>
      <c r="B44" s="355">
        <v>6507</v>
      </c>
      <c r="C44" s="355"/>
      <c r="D44" s="340" t="s">
        <v>1555</v>
      </c>
      <c r="E44" s="339" t="s">
        <v>1689</v>
      </c>
      <c r="F44" s="339" t="s">
        <v>52</v>
      </c>
      <c r="G44" s="360" t="s">
        <v>1872</v>
      </c>
      <c r="H44" s="360"/>
      <c r="I44" s="340" t="s">
        <v>1873</v>
      </c>
      <c r="J44" s="360" t="s">
        <v>1464</v>
      </c>
      <c r="K44" s="360" t="s">
        <v>1874</v>
      </c>
      <c r="L44" s="360" t="s">
        <v>1875</v>
      </c>
      <c r="M44" s="360" t="s">
        <v>1876</v>
      </c>
      <c r="N44" s="360" t="s">
        <v>1877</v>
      </c>
      <c r="O44" s="360" t="s">
        <v>1878</v>
      </c>
      <c r="P44" s="355" t="s">
        <v>1470</v>
      </c>
      <c r="Q44" s="340">
        <v>3192</v>
      </c>
      <c r="R44" s="340" t="s">
        <v>1879</v>
      </c>
      <c r="S44" s="362" t="s">
        <v>1880</v>
      </c>
      <c r="T44" s="340" t="s">
        <v>1473</v>
      </c>
      <c r="U44" s="344">
        <v>43466</v>
      </c>
      <c r="V44" s="344">
        <v>45291</v>
      </c>
      <c r="W44" s="345" t="s">
        <v>1376</v>
      </c>
      <c r="X44" s="340" t="s">
        <v>1475</v>
      </c>
      <c r="Y44" s="340" t="s">
        <v>1475</v>
      </c>
      <c r="Z44" s="340" t="s">
        <v>1475</v>
      </c>
      <c r="AA44" s="340" t="s">
        <v>1376</v>
      </c>
      <c r="AB44" s="346" t="s">
        <v>1376</v>
      </c>
      <c r="AC44" s="340" t="s">
        <v>1376</v>
      </c>
      <c r="AD44" s="340"/>
      <c r="AE44" s="349" t="s">
        <v>1489</v>
      </c>
      <c r="AF44" s="340"/>
    </row>
    <row r="45" spans="1:32" ht="102" x14ac:dyDescent="0.2">
      <c r="A45" s="338">
        <v>11453</v>
      </c>
      <c r="B45" s="340">
        <v>3695</v>
      </c>
      <c r="C45" s="340"/>
      <c r="D45" s="340" t="s">
        <v>1477</v>
      </c>
      <c r="E45" s="340" t="s">
        <v>1478</v>
      </c>
      <c r="F45" s="340" t="s">
        <v>66</v>
      </c>
      <c r="G45" s="340" t="s">
        <v>1881</v>
      </c>
      <c r="H45" s="340" t="s">
        <v>1882</v>
      </c>
      <c r="I45" s="340" t="s">
        <v>1883</v>
      </c>
      <c r="J45" s="340" t="s">
        <v>1494</v>
      </c>
      <c r="K45" s="340" t="s">
        <v>1884</v>
      </c>
      <c r="L45" s="340" t="s">
        <v>1885</v>
      </c>
      <c r="M45" s="340" t="s">
        <v>1886</v>
      </c>
      <c r="N45" s="340" t="s">
        <v>1887</v>
      </c>
      <c r="O45" s="340" t="s">
        <v>1888</v>
      </c>
      <c r="P45" s="340" t="s">
        <v>1470</v>
      </c>
      <c r="Q45" s="340">
        <v>3150</v>
      </c>
      <c r="R45" s="340" t="s">
        <v>1889</v>
      </c>
      <c r="S45" s="350" t="s">
        <v>1890</v>
      </c>
      <c r="T45" s="339" t="s">
        <v>1473</v>
      </c>
      <c r="U45" s="344">
        <v>43466</v>
      </c>
      <c r="V45" s="344">
        <v>45291</v>
      </c>
      <c r="W45" s="345" t="s">
        <v>1474</v>
      </c>
      <c r="X45" s="340" t="s">
        <v>1376</v>
      </c>
      <c r="Y45" s="340" t="s">
        <v>1376</v>
      </c>
      <c r="Z45" s="340" t="s">
        <v>1376</v>
      </c>
      <c r="AA45" s="340" t="s">
        <v>1376</v>
      </c>
      <c r="AB45" s="346" t="s">
        <v>1475</v>
      </c>
      <c r="AC45" s="340" t="s">
        <v>1376</v>
      </c>
      <c r="AD45" s="340"/>
      <c r="AE45" s="363" t="s">
        <v>1891</v>
      </c>
      <c r="AF45" s="340"/>
    </row>
    <row r="46" spans="1:32" ht="76.5" x14ac:dyDescent="0.2">
      <c r="A46" s="338">
        <v>821</v>
      </c>
      <c r="B46" s="340">
        <v>29549</v>
      </c>
      <c r="C46" s="340"/>
      <c r="D46" s="340" t="s">
        <v>1460</v>
      </c>
      <c r="E46" s="340" t="s">
        <v>1461</v>
      </c>
      <c r="F46" s="340" t="s">
        <v>63</v>
      </c>
      <c r="G46" s="340" t="s">
        <v>1892</v>
      </c>
      <c r="H46" s="340"/>
      <c r="I46" s="340" t="s">
        <v>1893</v>
      </c>
      <c r="J46" s="340" t="s">
        <v>1464</v>
      </c>
      <c r="K46" s="340" t="s">
        <v>1894</v>
      </c>
      <c r="L46" s="340" t="s">
        <v>1895</v>
      </c>
      <c r="M46" s="340" t="s">
        <v>1628</v>
      </c>
      <c r="N46" s="340" t="s">
        <v>1896</v>
      </c>
      <c r="O46" s="340" t="s">
        <v>1897</v>
      </c>
      <c r="P46" s="340" t="s">
        <v>1470</v>
      </c>
      <c r="Q46" s="340">
        <v>3502</v>
      </c>
      <c r="R46" s="340" t="s">
        <v>1898</v>
      </c>
      <c r="S46" s="350" t="s">
        <v>1899</v>
      </c>
      <c r="T46" s="339" t="s">
        <v>1742</v>
      </c>
      <c r="U46" s="344">
        <v>43769</v>
      </c>
      <c r="V46" s="344">
        <v>44865</v>
      </c>
      <c r="W46" s="345" t="s">
        <v>1475</v>
      </c>
      <c r="X46" s="340" t="s">
        <v>1475</v>
      </c>
      <c r="Y46" s="340" t="s">
        <v>1475</v>
      </c>
      <c r="Z46" s="340" t="s">
        <v>1475</v>
      </c>
      <c r="AA46" s="340" t="s">
        <v>1475</v>
      </c>
      <c r="AB46" s="346" t="s">
        <v>1475</v>
      </c>
      <c r="AC46" s="340" t="s">
        <v>1376</v>
      </c>
      <c r="AD46" s="340"/>
      <c r="AE46" s="361" t="s">
        <v>1900</v>
      </c>
      <c r="AF46" s="340"/>
    </row>
    <row r="47" spans="1:32" ht="51" x14ac:dyDescent="0.2">
      <c r="A47" s="338">
        <v>295</v>
      </c>
      <c r="B47" s="355">
        <v>6542</v>
      </c>
      <c r="C47" s="355"/>
      <c r="D47" s="340" t="s">
        <v>1555</v>
      </c>
      <c r="E47" s="339" t="s">
        <v>1556</v>
      </c>
      <c r="F47" s="339" t="s">
        <v>54</v>
      </c>
      <c r="G47" s="355" t="s">
        <v>1901</v>
      </c>
      <c r="H47" s="355"/>
      <c r="I47" s="340" t="s">
        <v>1902</v>
      </c>
      <c r="J47" s="360" t="s">
        <v>1464</v>
      </c>
      <c r="K47" s="356" t="s">
        <v>1903</v>
      </c>
      <c r="L47" s="356" t="s">
        <v>1609</v>
      </c>
      <c r="M47" s="356" t="s">
        <v>1483</v>
      </c>
      <c r="N47" s="356" t="s">
        <v>1904</v>
      </c>
      <c r="O47" s="356" t="s">
        <v>1905</v>
      </c>
      <c r="P47" s="355" t="s">
        <v>1470</v>
      </c>
      <c r="Q47" s="356">
        <v>3842</v>
      </c>
      <c r="R47" s="356" t="s">
        <v>1906</v>
      </c>
      <c r="S47" s="343" t="s">
        <v>1907</v>
      </c>
      <c r="T47" s="340" t="s">
        <v>1473</v>
      </c>
      <c r="U47" s="344">
        <v>43466</v>
      </c>
      <c r="V47" s="344">
        <v>45291</v>
      </c>
      <c r="W47" s="345" t="s">
        <v>1376</v>
      </c>
      <c r="X47" s="340" t="s">
        <v>1475</v>
      </c>
      <c r="Y47" s="340" t="s">
        <v>1908</v>
      </c>
      <c r="Z47" s="340" t="s">
        <v>1475</v>
      </c>
      <c r="AA47" s="340" t="s">
        <v>1376</v>
      </c>
      <c r="AB47" s="346" t="s">
        <v>1376</v>
      </c>
      <c r="AC47" s="340" t="s">
        <v>1376</v>
      </c>
      <c r="AD47" s="340"/>
      <c r="AE47" s="349" t="s">
        <v>1489</v>
      </c>
      <c r="AF47" s="340"/>
    </row>
    <row r="48" spans="1:32" ht="63.75" x14ac:dyDescent="0.2">
      <c r="A48" s="338">
        <v>2358</v>
      </c>
      <c r="B48" s="340">
        <v>4150</v>
      </c>
      <c r="C48" s="340"/>
      <c r="D48" s="340" t="s">
        <v>1477</v>
      </c>
      <c r="E48" s="340" t="s">
        <v>1478</v>
      </c>
      <c r="F48" s="340" t="s">
        <v>95</v>
      </c>
      <c r="G48" s="340" t="s">
        <v>1909</v>
      </c>
      <c r="H48" s="340"/>
      <c r="I48" s="340" t="s">
        <v>1910</v>
      </c>
      <c r="J48" s="340" t="s">
        <v>1464</v>
      </c>
      <c r="K48" s="340" t="s">
        <v>1911</v>
      </c>
      <c r="L48" s="340" t="s">
        <v>1912</v>
      </c>
      <c r="M48" s="340" t="s">
        <v>1467</v>
      </c>
      <c r="N48" s="340" t="s">
        <v>1913</v>
      </c>
      <c r="O48" s="340" t="s">
        <v>1914</v>
      </c>
      <c r="P48" s="340" t="s">
        <v>1470</v>
      </c>
      <c r="Q48" s="340">
        <v>3797</v>
      </c>
      <c r="R48" s="340" t="s">
        <v>1915</v>
      </c>
      <c r="S48" s="343" t="s">
        <v>1916</v>
      </c>
      <c r="T48" s="339" t="s">
        <v>1473</v>
      </c>
      <c r="U48" s="344">
        <v>43466</v>
      </c>
      <c r="V48" s="344">
        <v>45291</v>
      </c>
      <c r="W48" s="345" t="s">
        <v>1474</v>
      </c>
      <c r="X48" s="340" t="s">
        <v>1376</v>
      </c>
      <c r="Y48" s="340" t="s">
        <v>1376</v>
      </c>
      <c r="Z48" s="340" t="s">
        <v>1376</v>
      </c>
      <c r="AA48" s="340" t="s">
        <v>1376</v>
      </c>
      <c r="AB48" s="346" t="s">
        <v>1376</v>
      </c>
      <c r="AC48" s="340" t="s">
        <v>1376</v>
      </c>
      <c r="AD48" s="340"/>
      <c r="AE48" s="351" t="s">
        <v>1917</v>
      </c>
      <c r="AF48" s="340"/>
    </row>
    <row r="49" spans="1:32" ht="51" x14ac:dyDescent="0.2">
      <c r="A49" s="338">
        <v>300</v>
      </c>
      <c r="B49" s="340">
        <v>6425</v>
      </c>
      <c r="C49" s="340"/>
      <c r="D49" s="340" t="s">
        <v>1477</v>
      </c>
      <c r="E49" s="340" t="s">
        <v>1478</v>
      </c>
      <c r="F49" s="340" t="s">
        <v>90</v>
      </c>
      <c r="G49" s="340" t="s">
        <v>1918</v>
      </c>
      <c r="H49" s="340"/>
      <c r="I49" s="340" t="s">
        <v>1919</v>
      </c>
      <c r="J49" s="340" t="s">
        <v>1464</v>
      </c>
      <c r="K49" s="340" t="s">
        <v>1665</v>
      </c>
      <c r="L49" s="340" t="s">
        <v>1920</v>
      </c>
      <c r="M49" s="340" t="s">
        <v>1483</v>
      </c>
      <c r="N49" s="340" t="s">
        <v>1921</v>
      </c>
      <c r="O49" s="340" t="s">
        <v>1922</v>
      </c>
      <c r="P49" s="340" t="s">
        <v>1470</v>
      </c>
      <c r="Q49" s="340">
        <v>3128</v>
      </c>
      <c r="R49" s="340" t="s">
        <v>1923</v>
      </c>
      <c r="S49" s="343" t="s">
        <v>1924</v>
      </c>
      <c r="T49" s="339" t="s">
        <v>1473</v>
      </c>
      <c r="U49" s="344">
        <v>43466</v>
      </c>
      <c r="V49" s="344">
        <v>45291</v>
      </c>
      <c r="W49" s="345" t="s">
        <v>1376</v>
      </c>
      <c r="X49" s="340" t="s">
        <v>1475</v>
      </c>
      <c r="Y49" s="340" t="s">
        <v>1925</v>
      </c>
      <c r="Z49" s="340" t="s">
        <v>1475</v>
      </c>
      <c r="AA49" s="340" t="s">
        <v>1376</v>
      </c>
      <c r="AB49" s="346" t="s">
        <v>1376</v>
      </c>
      <c r="AC49" s="340" t="s">
        <v>1376</v>
      </c>
      <c r="AD49" s="340"/>
      <c r="AE49" s="349" t="s">
        <v>1489</v>
      </c>
      <c r="AF49" s="340"/>
    </row>
    <row r="50" spans="1:32" ht="51" x14ac:dyDescent="0.2">
      <c r="A50" s="338">
        <v>14311</v>
      </c>
      <c r="B50" s="339">
        <v>21163</v>
      </c>
      <c r="C50" s="339"/>
      <c r="D50" s="340" t="s">
        <v>1524</v>
      </c>
      <c r="E50" s="339" t="s">
        <v>1525</v>
      </c>
      <c r="F50" s="339" t="s">
        <v>44</v>
      </c>
      <c r="G50" s="340" t="s">
        <v>1926</v>
      </c>
      <c r="H50" s="340" t="s">
        <v>1927</v>
      </c>
      <c r="I50" s="340" t="s">
        <v>1928</v>
      </c>
      <c r="J50" s="339" t="s">
        <v>1464</v>
      </c>
      <c r="K50" s="339" t="s">
        <v>1465</v>
      </c>
      <c r="L50" s="339" t="s">
        <v>1929</v>
      </c>
      <c r="M50" s="339" t="s">
        <v>1483</v>
      </c>
      <c r="N50" s="339" t="s">
        <v>1930</v>
      </c>
      <c r="O50" s="339" t="s">
        <v>1931</v>
      </c>
      <c r="P50" s="339" t="s">
        <v>1470</v>
      </c>
      <c r="Q50" s="339">
        <v>3214</v>
      </c>
      <c r="R50" s="339" t="s">
        <v>1932</v>
      </c>
      <c r="S50" s="343" t="s">
        <v>1933</v>
      </c>
      <c r="T50" s="339" t="s">
        <v>1473</v>
      </c>
      <c r="U50" s="344">
        <v>43466</v>
      </c>
      <c r="V50" s="344">
        <v>45291</v>
      </c>
      <c r="W50" s="345" t="s">
        <v>1376</v>
      </c>
      <c r="X50" s="340" t="s">
        <v>1475</v>
      </c>
      <c r="Y50" s="340" t="s">
        <v>1475</v>
      </c>
      <c r="Z50" s="340" t="s">
        <v>1475</v>
      </c>
      <c r="AA50" s="340" t="s">
        <v>1376</v>
      </c>
      <c r="AB50" s="346" t="s">
        <v>1376</v>
      </c>
      <c r="AC50" s="340" t="s">
        <v>1376</v>
      </c>
      <c r="AD50" s="340"/>
      <c r="AE50" s="349" t="s">
        <v>1489</v>
      </c>
      <c r="AF50" s="340"/>
    </row>
    <row r="51" spans="1:32" ht="63.75" x14ac:dyDescent="0.2">
      <c r="A51" s="338">
        <v>307</v>
      </c>
      <c r="B51" s="340">
        <v>3708</v>
      </c>
      <c r="C51" s="340"/>
      <c r="D51" s="340" t="s">
        <v>1477</v>
      </c>
      <c r="E51" s="340" t="s">
        <v>1490</v>
      </c>
      <c r="F51" s="340" t="s">
        <v>1934</v>
      </c>
      <c r="G51" s="340" t="s">
        <v>1935</v>
      </c>
      <c r="H51" s="340"/>
      <c r="I51" s="340" t="s">
        <v>1936</v>
      </c>
      <c r="J51" s="340" t="s">
        <v>1937</v>
      </c>
      <c r="K51" s="340" t="s">
        <v>1938</v>
      </c>
      <c r="L51" s="340" t="s">
        <v>1939</v>
      </c>
      <c r="M51" s="340" t="s">
        <v>1483</v>
      </c>
      <c r="N51" s="340" t="s">
        <v>1940</v>
      </c>
      <c r="O51" s="340" t="s">
        <v>1941</v>
      </c>
      <c r="P51" s="340" t="s">
        <v>1470</v>
      </c>
      <c r="Q51" s="339">
        <v>3644</v>
      </c>
      <c r="R51" s="339" t="s">
        <v>1942</v>
      </c>
      <c r="S51" s="343" t="s">
        <v>1943</v>
      </c>
      <c r="T51" s="339" t="s">
        <v>1742</v>
      </c>
      <c r="U51" s="344">
        <v>43466</v>
      </c>
      <c r="V51" s="364">
        <v>44561</v>
      </c>
      <c r="W51" s="345" t="s">
        <v>1474</v>
      </c>
      <c r="X51" s="340" t="s">
        <v>1376</v>
      </c>
      <c r="Y51" s="340" t="s">
        <v>1376</v>
      </c>
      <c r="Z51" s="340" t="s">
        <v>1376</v>
      </c>
      <c r="AA51" s="340" t="s">
        <v>1376</v>
      </c>
      <c r="AB51" s="346" t="s">
        <v>1376</v>
      </c>
      <c r="AC51" s="340" t="s">
        <v>1376</v>
      </c>
      <c r="AD51" s="353"/>
      <c r="AE51" s="349" t="s">
        <v>1614</v>
      </c>
      <c r="AF51" s="340"/>
    </row>
    <row r="52" spans="1:32" ht="51" x14ac:dyDescent="0.2">
      <c r="A52" s="338">
        <v>18310</v>
      </c>
      <c r="B52" s="339">
        <v>29540</v>
      </c>
      <c r="C52" s="339"/>
      <c r="D52" s="340" t="s">
        <v>1460</v>
      </c>
      <c r="E52" s="339" t="s">
        <v>1461</v>
      </c>
      <c r="F52" s="339" t="s">
        <v>38</v>
      </c>
      <c r="G52" s="339" t="s">
        <v>1944</v>
      </c>
      <c r="H52" s="339"/>
      <c r="I52" s="340" t="s">
        <v>1945</v>
      </c>
      <c r="J52" s="339" t="s">
        <v>1464</v>
      </c>
      <c r="K52" s="339" t="s">
        <v>1946</v>
      </c>
      <c r="L52" s="339" t="s">
        <v>1947</v>
      </c>
      <c r="M52" s="342" t="s">
        <v>1541</v>
      </c>
      <c r="N52" s="340" t="s">
        <v>1948</v>
      </c>
      <c r="O52" s="340" t="s">
        <v>1949</v>
      </c>
      <c r="P52" s="340" t="s">
        <v>1470</v>
      </c>
      <c r="Q52" s="340">
        <v>3568</v>
      </c>
      <c r="R52" s="340" t="s">
        <v>1950</v>
      </c>
      <c r="S52" s="343" t="s">
        <v>1951</v>
      </c>
      <c r="T52" s="339" t="s">
        <v>1742</v>
      </c>
      <c r="U52" s="344">
        <v>43466</v>
      </c>
      <c r="V52" s="364">
        <v>44561</v>
      </c>
      <c r="W52" s="345" t="s">
        <v>1475</v>
      </c>
      <c r="X52" s="340" t="s">
        <v>1475</v>
      </c>
      <c r="Y52" s="340" t="s">
        <v>1475</v>
      </c>
      <c r="Z52" s="340" t="s">
        <v>1475</v>
      </c>
      <c r="AA52" s="340" t="s">
        <v>1475</v>
      </c>
      <c r="AB52" s="346" t="s">
        <v>1376</v>
      </c>
      <c r="AC52" s="340" t="s">
        <v>1376</v>
      </c>
      <c r="AD52" s="340"/>
      <c r="AE52" s="349" t="s">
        <v>1489</v>
      </c>
      <c r="AF52" s="340" t="s">
        <v>1952</v>
      </c>
    </row>
    <row r="53" spans="1:32" ht="63.75" x14ac:dyDescent="0.2">
      <c r="A53" s="338">
        <v>14318</v>
      </c>
      <c r="B53" s="339">
        <v>3755</v>
      </c>
      <c r="C53" s="339"/>
      <c r="D53" s="340" t="s">
        <v>1524</v>
      </c>
      <c r="E53" s="339" t="s">
        <v>1536</v>
      </c>
      <c r="F53" s="339" t="s">
        <v>27</v>
      </c>
      <c r="G53" s="340" t="s">
        <v>1953</v>
      </c>
      <c r="H53" s="340"/>
      <c r="I53" s="340" t="s">
        <v>1954</v>
      </c>
      <c r="J53" s="339" t="s">
        <v>1955</v>
      </c>
      <c r="K53" s="339" t="s">
        <v>1956</v>
      </c>
      <c r="L53" s="339" t="s">
        <v>1957</v>
      </c>
      <c r="M53" s="339" t="s">
        <v>1467</v>
      </c>
      <c r="N53" s="339" t="s">
        <v>1958</v>
      </c>
      <c r="O53" s="339" t="s">
        <v>1959</v>
      </c>
      <c r="P53" s="339" t="s">
        <v>1470</v>
      </c>
      <c r="Q53" s="339">
        <v>3021</v>
      </c>
      <c r="R53" s="339" t="s">
        <v>1960</v>
      </c>
      <c r="S53" s="350" t="s">
        <v>1961</v>
      </c>
      <c r="T53" s="339" t="s">
        <v>1473</v>
      </c>
      <c r="U53" s="344">
        <v>43466</v>
      </c>
      <c r="V53" s="344">
        <v>45291</v>
      </c>
      <c r="W53" s="345" t="s">
        <v>1474</v>
      </c>
      <c r="X53" s="340" t="s">
        <v>1376</v>
      </c>
      <c r="Y53" s="340" t="s">
        <v>1376</v>
      </c>
      <c r="Z53" s="340" t="s">
        <v>1376</v>
      </c>
      <c r="AA53" s="340" t="s">
        <v>1376</v>
      </c>
      <c r="AB53" s="346" t="s">
        <v>1376</v>
      </c>
      <c r="AC53" s="340" t="s">
        <v>1376</v>
      </c>
      <c r="AD53" s="353"/>
      <c r="AE53" s="349" t="s">
        <v>1962</v>
      </c>
      <c r="AF53" s="340"/>
    </row>
    <row r="54" spans="1:32" ht="63.75" x14ac:dyDescent="0.2">
      <c r="A54" s="338">
        <v>14126</v>
      </c>
      <c r="B54" s="355">
        <v>4181</v>
      </c>
      <c r="C54" s="355"/>
      <c r="D54" s="340" t="s">
        <v>1555</v>
      </c>
      <c r="E54" s="339" t="s">
        <v>1556</v>
      </c>
      <c r="F54" s="339" t="s">
        <v>23</v>
      </c>
      <c r="G54" s="355" t="s">
        <v>1963</v>
      </c>
      <c r="H54" s="355"/>
      <c r="I54" s="340" t="s">
        <v>1964</v>
      </c>
      <c r="J54" s="360" t="s">
        <v>1464</v>
      </c>
      <c r="K54" s="356" t="s">
        <v>1665</v>
      </c>
      <c r="L54" s="356" t="s">
        <v>1965</v>
      </c>
      <c r="M54" s="356" t="s">
        <v>1467</v>
      </c>
      <c r="N54" s="356" t="s">
        <v>1966</v>
      </c>
      <c r="O54" s="356" t="s">
        <v>1967</v>
      </c>
      <c r="P54" s="355" t="s">
        <v>1470</v>
      </c>
      <c r="Q54" s="356">
        <v>3820</v>
      </c>
      <c r="R54" s="356" t="s">
        <v>1968</v>
      </c>
      <c r="S54" s="343" t="s">
        <v>1969</v>
      </c>
      <c r="T54" s="340" t="s">
        <v>1473</v>
      </c>
      <c r="U54" s="344">
        <v>43466</v>
      </c>
      <c r="V54" s="344">
        <v>45291</v>
      </c>
      <c r="W54" s="345" t="s">
        <v>1474</v>
      </c>
      <c r="X54" s="340" t="s">
        <v>1376</v>
      </c>
      <c r="Y54" s="340" t="s">
        <v>1376</v>
      </c>
      <c r="Z54" s="340" t="s">
        <v>1376</v>
      </c>
      <c r="AA54" s="340" t="s">
        <v>1376</v>
      </c>
      <c r="AB54" s="346" t="s">
        <v>1475</v>
      </c>
      <c r="AC54" s="340" t="s">
        <v>1376</v>
      </c>
      <c r="AD54" s="340"/>
      <c r="AE54" s="351" t="s">
        <v>1970</v>
      </c>
      <c r="AF54" s="340"/>
    </row>
    <row r="55" spans="1:32" ht="38.25" x14ac:dyDescent="0.2">
      <c r="A55" s="338">
        <v>12713</v>
      </c>
      <c r="B55" s="339">
        <v>29517</v>
      </c>
      <c r="C55" s="339"/>
      <c r="D55" s="340" t="s">
        <v>1524</v>
      </c>
      <c r="E55" s="339" t="s">
        <v>1525</v>
      </c>
      <c r="F55" s="339" t="s">
        <v>1971</v>
      </c>
      <c r="G55" s="340" t="s">
        <v>1972</v>
      </c>
      <c r="H55" s="340"/>
      <c r="I55" s="340" t="s">
        <v>1973</v>
      </c>
      <c r="J55" s="339" t="s">
        <v>1937</v>
      </c>
      <c r="K55" s="339" t="s">
        <v>1974</v>
      </c>
      <c r="L55" s="339" t="s">
        <v>1975</v>
      </c>
      <c r="M55" s="339" t="s">
        <v>1976</v>
      </c>
      <c r="N55" s="339" t="s">
        <v>1977</v>
      </c>
      <c r="O55" s="339" t="s">
        <v>1978</v>
      </c>
      <c r="P55" s="339" t="s">
        <v>1470</v>
      </c>
      <c r="Q55" s="339">
        <v>3250</v>
      </c>
      <c r="R55" s="339" t="s">
        <v>1979</v>
      </c>
      <c r="S55" s="343" t="s">
        <v>1980</v>
      </c>
      <c r="T55" s="339" t="s">
        <v>1473</v>
      </c>
      <c r="U55" s="344">
        <v>43466</v>
      </c>
      <c r="V55" s="344">
        <v>45291</v>
      </c>
      <c r="W55" s="345" t="s">
        <v>1376</v>
      </c>
      <c r="X55" s="340" t="s">
        <v>1475</v>
      </c>
      <c r="Y55" s="340" t="s">
        <v>1475</v>
      </c>
      <c r="Z55" s="340" t="s">
        <v>1475</v>
      </c>
      <c r="AA55" s="340" t="s">
        <v>1376</v>
      </c>
      <c r="AB55" s="346" t="s">
        <v>1475</v>
      </c>
      <c r="AC55" s="340" t="s">
        <v>1376</v>
      </c>
      <c r="AD55" s="340"/>
      <c r="AE55" s="375" t="s">
        <v>1981</v>
      </c>
      <c r="AF55" s="340"/>
    </row>
    <row r="56" spans="1:32" ht="60" x14ac:dyDescent="0.2">
      <c r="A56" s="338">
        <v>7016</v>
      </c>
      <c r="B56" s="355">
        <v>5076</v>
      </c>
      <c r="C56" s="355"/>
      <c r="D56" s="340" t="s">
        <v>1555</v>
      </c>
      <c r="E56" s="339" t="s">
        <v>1689</v>
      </c>
      <c r="F56" s="339" t="s">
        <v>59</v>
      </c>
      <c r="G56" s="355" t="s">
        <v>1982</v>
      </c>
      <c r="H56" s="355"/>
      <c r="I56" s="340" t="s">
        <v>1983</v>
      </c>
      <c r="J56" s="360" t="s">
        <v>1464</v>
      </c>
      <c r="K56" s="356" t="s">
        <v>1984</v>
      </c>
      <c r="L56" s="356" t="s">
        <v>1985</v>
      </c>
      <c r="M56" s="356" t="s">
        <v>1467</v>
      </c>
      <c r="N56" s="355" t="s">
        <v>1986</v>
      </c>
      <c r="O56" s="356" t="s">
        <v>1987</v>
      </c>
      <c r="P56" s="355" t="s">
        <v>1470</v>
      </c>
      <c r="Q56" s="356">
        <v>3019</v>
      </c>
      <c r="R56" s="356" t="s">
        <v>1988</v>
      </c>
      <c r="S56" s="343" t="s">
        <v>1989</v>
      </c>
      <c r="T56" s="340" t="s">
        <v>1473</v>
      </c>
      <c r="U56" s="344">
        <v>43466</v>
      </c>
      <c r="V56" s="344">
        <v>45291</v>
      </c>
      <c r="W56" s="345" t="s">
        <v>1474</v>
      </c>
      <c r="X56" s="340" t="s">
        <v>1376</v>
      </c>
      <c r="Y56" s="340" t="s">
        <v>1376</v>
      </c>
      <c r="Z56" s="340" t="s">
        <v>1376</v>
      </c>
      <c r="AA56" s="340" t="s">
        <v>1376</v>
      </c>
      <c r="AB56" s="346" t="s">
        <v>1475</v>
      </c>
      <c r="AC56" s="340" t="s">
        <v>1376</v>
      </c>
      <c r="AD56" s="340"/>
      <c r="AE56" s="375" t="s">
        <v>1990</v>
      </c>
      <c r="AF56" s="340"/>
    </row>
    <row r="57" spans="1:32" ht="51" x14ac:dyDescent="0.2">
      <c r="A57" s="338">
        <v>2191</v>
      </c>
      <c r="B57" s="340">
        <v>3730</v>
      </c>
      <c r="C57" s="340"/>
      <c r="D57" s="340" t="s">
        <v>1477</v>
      </c>
      <c r="E57" s="340" t="s">
        <v>1490</v>
      </c>
      <c r="F57" s="340" t="s">
        <v>1991</v>
      </c>
      <c r="G57" s="340" t="s">
        <v>1992</v>
      </c>
      <c r="H57" s="340" t="s">
        <v>1993</v>
      </c>
      <c r="I57" s="340" t="s">
        <v>1994</v>
      </c>
      <c r="J57" s="340" t="s">
        <v>1494</v>
      </c>
      <c r="K57" s="340" t="s">
        <v>1995</v>
      </c>
      <c r="L57" s="340" t="s">
        <v>1996</v>
      </c>
      <c r="M57" s="340" t="s">
        <v>1997</v>
      </c>
      <c r="N57" s="340" t="s">
        <v>1998</v>
      </c>
      <c r="O57" s="340" t="s">
        <v>1999</v>
      </c>
      <c r="P57" s="340" t="s">
        <v>1470</v>
      </c>
      <c r="Q57" s="339">
        <v>3714</v>
      </c>
      <c r="R57" s="339" t="s">
        <v>2000</v>
      </c>
      <c r="S57" s="350" t="s">
        <v>2001</v>
      </c>
      <c r="T57" s="339" t="s">
        <v>1742</v>
      </c>
      <c r="U57" s="344">
        <v>43466</v>
      </c>
      <c r="V57" s="364">
        <v>44561</v>
      </c>
      <c r="W57" s="345" t="s">
        <v>1474</v>
      </c>
      <c r="X57" s="340" t="s">
        <v>1376</v>
      </c>
      <c r="Y57" s="340" t="s">
        <v>1376</v>
      </c>
      <c r="Z57" s="340" t="s">
        <v>1376</v>
      </c>
      <c r="AA57" s="340" t="s">
        <v>1376</v>
      </c>
      <c r="AB57" s="346" t="s">
        <v>1475</v>
      </c>
      <c r="AC57" s="340" t="s">
        <v>1376</v>
      </c>
      <c r="AD57" s="340"/>
      <c r="AE57" s="377" t="s">
        <v>2002</v>
      </c>
      <c r="AF57" s="340"/>
    </row>
    <row r="58" spans="1:32" ht="63.75" x14ac:dyDescent="0.2">
      <c r="A58" s="338">
        <v>348</v>
      </c>
      <c r="B58" s="340">
        <v>3733</v>
      </c>
      <c r="C58" s="340"/>
      <c r="D58" s="340" t="s">
        <v>1477</v>
      </c>
      <c r="E58" s="340" t="s">
        <v>1478</v>
      </c>
      <c r="F58" s="340" t="s">
        <v>53</v>
      </c>
      <c r="G58" s="340" t="s">
        <v>2003</v>
      </c>
      <c r="H58" s="340"/>
      <c r="I58" s="340" t="s">
        <v>2004</v>
      </c>
      <c r="J58" s="340" t="s">
        <v>1464</v>
      </c>
      <c r="K58" s="340" t="s">
        <v>2005</v>
      </c>
      <c r="L58" s="340" t="s">
        <v>2006</v>
      </c>
      <c r="M58" s="340" t="s">
        <v>1483</v>
      </c>
      <c r="N58" s="340" t="s">
        <v>2007</v>
      </c>
      <c r="O58" s="340" t="s">
        <v>2008</v>
      </c>
      <c r="P58" s="340" t="s">
        <v>1470</v>
      </c>
      <c r="Q58" s="340">
        <v>3156</v>
      </c>
      <c r="R58" s="340" t="s">
        <v>2009</v>
      </c>
      <c r="S58" s="343" t="s">
        <v>2010</v>
      </c>
      <c r="T58" s="339" t="s">
        <v>1473</v>
      </c>
      <c r="U58" s="344">
        <v>43466</v>
      </c>
      <c r="V58" s="344">
        <v>45291</v>
      </c>
      <c r="W58" s="345" t="s">
        <v>1474</v>
      </c>
      <c r="X58" s="340" t="s">
        <v>1376</v>
      </c>
      <c r="Y58" s="340" t="s">
        <v>1376</v>
      </c>
      <c r="Z58" s="340" t="s">
        <v>1376</v>
      </c>
      <c r="AA58" s="340" t="s">
        <v>1376</v>
      </c>
      <c r="AB58" s="346" t="s">
        <v>1376</v>
      </c>
      <c r="AC58" s="340" t="s">
        <v>1376</v>
      </c>
      <c r="AD58" s="358"/>
      <c r="AE58" s="349" t="s">
        <v>1962</v>
      </c>
      <c r="AF58" s="340"/>
    </row>
    <row r="59" spans="1:32" ht="51" x14ac:dyDescent="0.2">
      <c r="A59" s="338">
        <v>14321</v>
      </c>
      <c r="B59" s="355">
        <v>20058</v>
      </c>
      <c r="C59" s="355"/>
      <c r="D59" s="340" t="s">
        <v>1555</v>
      </c>
      <c r="E59" s="339" t="s">
        <v>1556</v>
      </c>
      <c r="F59" s="339" t="s">
        <v>21</v>
      </c>
      <c r="G59" s="355" t="s">
        <v>2011</v>
      </c>
      <c r="H59" s="355"/>
      <c r="I59" s="340" t="s">
        <v>2012</v>
      </c>
      <c r="J59" s="356" t="s">
        <v>1464</v>
      </c>
      <c r="K59" s="356" t="s">
        <v>2013</v>
      </c>
      <c r="L59" s="356" t="s">
        <v>2014</v>
      </c>
      <c r="M59" s="356" t="s">
        <v>1483</v>
      </c>
      <c r="N59" s="356" t="s">
        <v>2015</v>
      </c>
      <c r="O59" s="356" t="s">
        <v>2016</v>
      </c>
      <c r="P59" s="355" t="s">
        <v>1470</v>
      </c>
      <c r="Q59" s="356">
        <v>3984</v>
      </c>
      <c r="R59" s="356" t="s">
        <v>2017</v>
      </c>
      <c r="S59" s="343" t="s">
        <v>2018</v>
      </c>
      <c r="T59" s="340" t="s">
        <v>1688</v>
      </c>
      <c r="U59" s="344">
        <v>43466</v>
      </c>
      <c r="V59" s="344">
        <v>45291</v>
      </c>
      <c r="W59" s="345" t="s">
        <v>1475</v>
      </c>
      <c r="X59" s="340" t="s">
        <v>1475</v>
      </c>
      <c r="Y59" s="340" t="s">
        <v>1475</v>
      </c>
      <c r="Z59" s="340" t="s">
        <v>1475</v>
      </c>
      <c r="AA59" s="340" t="s">
        <v>1475</v>
      </c>
      <c r="AB59" s="346" t="s">
        <v>1376</v>
      </c>
      <c r="AC59" s="340" t="s">
        <v>1376</v>
      </c>
      <c r="AD59" s="340"/>
      <c r="AE59" s="349" t="s">
        <v>1489</v>
      </c>
      <c r="AF59" s="340" t="s">
        <v>1952</v>
      </c>
    </row>
    <row r="60" spans="1:32" s="374" customFormat="1" ht="51" x14ac:dyDescent="0.2">
      <c r="A60" s="366">
        <v>14322</v>
      </c>
      <c r="B60" s="346">
        <v>20059</v>
      </c>
      <c r="C60" s="346"/>
      <c r="D60" s="346" t="s">
        <v>1477</v>
      </c>
      <c r="E60" s="346" t="s">
        <v>1490</v>
      </c>
      <c r="F60" s="346" t="s">
        <v>85</v>
      </c>
      <c r="G60" s="346" t="s">
        <v>2019</v>
      </c>
      <c r="H60" s="346"/>
      <c r="I60" s="340" t="s">
        <v>2020</v>
      </c>
      <c r="J60" s="346" t="s">
        <v>1464</v>
      </c>
      <c r="K60" s="346" t="s">
        <v>2021</v>
      </c>
      <c r="L60" s="346" t="s">
        <v>2022</v>
      </c>
      <c r="M60" s="346" t="s">
        <v>1541</v>
      </c>
      <c r="N60" s="346" t="s">
        <v>2023</v>
      </c>
      <c r="O60" s="346" t="s">
        <v>2024</v>
      </c>
      <c r="P60" s="346" t="s">
        <v>1470</v>
      </c>
      <c r="Q60" s="346">
        <v>3707</v>
      </c>
      <c r="R60" s="346" t="s">
        <v>2025</v>
      </c>
      <c r="S60" s="370" t="s">
        <v>2026</v>
      </c>
      <c r="T60" s="365" t="s">
        <v>1473</v>
      </c>
      <c r="U60" s="371">
        <v>43466</v>
      </c>
      <c r="V60" s="371">
        <v>45291</v>
      </c>
      <c r="W60" s="372" t="s">
        <v>1376</v>
      </c>
      <c r="X60" s="346" t="s">
        <v>1475</v>
      </c>
      <c r="Y60" s="346" t="s">
        <v>1475</v>
      </c>
      <c r="Z60" s="346" t="s">
        <v>1475</v>
      </c>
      <c r="AA60" s="346" t="s">
        <v>1376</v>
      </c>
      <c r="AB60" s="346" t="s">
        <v>1376</v>
      </c>
      <c r="AC60" s="346" t="s">
        <v>1376</v>
      </c>
      <c r="AD60" s="346"/>
      <c r="AE60" s="373" t="s">
        <v>2027</v>
      </c>
      <c r="AF60" s="346"/>
    </row>
    <row r="61" spans="1:32" ht="63.75" x14ac:dyDescent="0.2">
      <c r="A61" s="338">
        <v>2196</v>
      </c>
      <c r="B61" s="341">
        <v>3740</v>
      </c>
      <c r="C61" s="341"/>
      <c r="D61" s="340" t="s">
        <v>1460</v>
      </c>
      <c r="E61" s="339" t="s">
        <v>1536</v>
      </c>
      <c r="F61" s="339" t="s">
        <v>50</v>
      </c>
      <c r="G61" s="339" t="s">
        <v>2028</v>
      </c>
      <c r="H61" s="339"/>
      <c r="I61" s="340" t="s">
        <v>2029</v>
      </c>
      <c r="J61" s="339" t="s">
        <v>1635</v>
      </c>
      <c r="K61" s="339" t="s">
        <v>2030</v>
      </c>
      <c r="L61" s="339" t="s">
        <v>2031</v>
      </c>
      <c r="M61" s="342" t="s">
        <v>1628</v>
      </c>
      <c r="N61" s="340" t="s">
        <v>2032</v>
      </c>
      <c r="O61" s="340" t="s">
        <v>2033</v>
      </c>
      <c r="P61" s="340" t="s">
        <v>1470</v>
      </c>
      <c r="Q61" s="340">
        <v>3064</v>
      </c>
      <c r="R61" s="340" t="s">
        <v>2034</v>
      </c>
      <c r="S61" s="343" t="s">
        <v>2035</v>
      </c>
      <c r="T61" s="339" t="s">
        <v>1473</v>
      </c>
      <c r="U61" s="344">
        <v>43466</v>
      </c>
      <c r="V61" s="344">
        <v>45291</v>
      </c>
      <c r="W61" s="345" t="s">
        <v>1376</v>
      </c>
      <c r="X61" s="340" t="s">
        <v>1376</v>
      </c>
      <c r="Y61" s="340" t="s">
        <v>1376</v>
      </c>
      <c r="Z61" s="340" t="s">
        <v>1475</v>
      </c>
      <c r="AA61" s="340" t="s">
        <v>1376</v>
      </c>
      <c r="AB61" s="346" t="s">
        <v>1376</v>
      </c>
      <c r="AC61" s="340" t="s">
        <v>1376</v>
      </c>
      <c r="AD61" s="358"/>
      <c r="AE61" s="349" t="s">
        <v>1614</v>
      </c>
      <c r="AF61" s="340"/>
    </row>
    <row r="62" spans="1:32" ht="51" x14ac:dyDescent="0.2">
      <c r="A62" s="338">
        <v>2197</v>
      </c>
      <c r="B62" s="355">
        <v>6510</v>
      </c>
      <c r="C62" s="355"/>
      <c r="D62" s="340" t="s">
        <v>1555</v>
      </c>
      <c r="E62" s="339" t="s">
        <v>1689</v>
      </c>
      <c r="F62" s="339" t="s">
        <v>31</v>
      </c>
      <c r="G62" s="360" t="s">
        <v>2036</v>
      </c>
      <c r="H62" s="360"/>
      <c r="I62" s="340" t="s">
        <v>2037</v>
      </c>
      <c r="J62" s="360" t="s">
        <v>1464</v>
      </c>
      <c r="K62" s="360" t="s">
        <v>2038</v>
      </c>
      <c r="L62" s="360" t="s">
        <v>2039</v>
      </c>
      <c r="M62" s="360" t="s">
        <v>1483</v>
      </c>
      <c r="N62" s="360" t="s">
        <v>2040</v>
      </c>
      <c r="O62" s="360" t="s">
        <v>2041</v>
      </c>
      <c r="P62" s="355" t="s">
        <v>1470</v>
      </c>
      <c r="Q62" s="340">
        <v>3977</v>
      </c>
      <c r="R62" s="340" t="s">
        <v>2042</v>
      </c>
      <c r="S62" s="362" t="s">
        <v>2043</v>
      </c>
      <c r="T62" s="340" t="s">
        <v>1473</v>
      </c>
      <c r="U62" s="344">
        <v>43466</v>
      </c>
      <c r="V62" s="344">
        <v>45291</v>
      </c>
      <c r="W62" s="345" t="s">
        <v>1376</v>
      </c>
      <c r="X62" s="340" t="s">
        <v>1475</v>
      </c>
      <c r="Y62" s="340" t="s">
        <v>2044</v>
      </c>
      <c r="Z62" s="340" t="s">
        <v>1475</v>
      </c>
      <c r="AA62" s="340" t="s">
        <v>1376</v>
      </c>
      <c r="AB62" s="346" t="s">
        <v>1376</v>
      </c>
      <c r="AC62" s="340" t="s">
        <v>1376</v>
      </c>
      <c r="AD62" s="340"/>
      <c r="AE62" s="349" t="s">
        <v>1489</v>
      </c>
      <c r="AF62" s="340"/>
    </row>
    <row r="63" spans="1:32" ht="51" x14ac:dyDescent="0.2">
      <c r="A63" s="338">
        <v>14331</v>
      </c>
      <c r="B63" s="341">
        <v>5551</v>
      </c>
      <c r="C63" s="341"/>
      <c r="D63" s="340" t="s">
        <v>1460</v>
      </c>
      <c r="E63" s="339" t="s">
        <v>1536</v>
      </c>
      <c r="F63" s="339" t="s">
        <v>50</v>
      </c>
      <c r="G63" s="339" t="s">
        <v>2045</v>
      </c>
      <c r="H63" s="339"/>
      <c r="I63" s="340" t="s">
        <v>2046</v>
      </c>
      <c r="J63" s="339" t="s">
        <v>1937</v>
      </c>
      <c r="K63" s="339" t="s">
        <v>2047</v>
      </c>
      <c r="L63" s="339" t="s">
        <v>2048</v>
      </c>
      <c r="M63" s="339" t="s">
        <v>1483</v>
      </c>
      <c r="N63" s="340" t="s">
        <v>2049</v>
      </c>
      <c r="O63" s="340" t="s">
        <v>1640</v>
      </c>
      <c r="P63" s="340" t="s">
        <v>1470</v>
      </c>
      <c r="Q63" s="340">
        <v>3047</v>
      </c>
      <c r="R63" s="340" t="s">
        <v>2050</v>
      </c>
      <c r="S63" s="343" t="s">
        <v>2051</v>
      </c>
      <c r="T63" s="339" t="s">
        <v>1688</v>
      </c>
      <c r="U63" s="344">
        <v>43466</v>
      </c>
      <c r="V63" s="344">
        <v>45291</v>
      </c>
      <c r="W63" s="345" t="s">
        <v>1376</v>
      </c>
      <c r="X63" s="340" t="s">
        <v>1475</v>
      </c>
      <c r="Y63" s="340" t="s">
        <v>2052</v>
      </c>
      <c r="Z63" s="340" t="s">
        <v>1475</v>
      </c>
      <c r="AA63" s="340" t="s">
        <v>1376</v>
      </c>
      <c r="AB63" s="346" t="s">
        <v>1376</v>
      </c>
      <c r="AC63" s="340" t="s">
        <v>1376</v>
      </c>
      <c r="AD63" s="340"/>
      <c r="AE63" s="349" t="s">
        <v>1489</v>
      </c>
      <c r="AF63" s="340"/>
    </row>
    <row r="64" spans="1:32" ht="51" x14ac:dyDescent="0.2">
      <c r="A64" s="338">
        <v>11284</v>
      </c>
      <c r="B64" s="355">
        <v>20062</v>
      </c>
      <c r="C64" s="355"/>
      <c r="D64" s="340" t="s">
        <v>1555</v>
      </c>
      <c r="E64" s="339" t="s">
        <v>1689</v>
      </c>
      <c r="F64" s="339" t="s">
        <v>43</v>
      </c>
      <c r="G64" s="360" t="s">
        <v>2053</v>
      </c>
      <c r="H64" s="360"/>
      <c r="I64" s="340" t="s">
        <v>2054</v>
      </c>
      <c r="J64" s="360" t="s">
        <v>1494</v>
      </c>
      <c r="K64" s="360" t="s">
        <v>2055</v>
      </c>
      <c r="L64" s="360" t="s">
        <v>2056</v>
      </c>
      <c r="M64" s="360" t="s">
        <v>1483</v>
      </c>
      <c r="N64" s="360" t="s">
        <v>2057</v>
      </c>
      <c r="O64" s="360" t="s">
        <v>2058</v>
      </c>
      <c r="P64" s="355" t="s">
        <v>1470</v>
      </c>
      <c r="Q64" s="340">
        <v>3175</v>
      </c>
      <c r="R64" s="340" t="s">
        <v>2059</v>
      </c>
      <c r="S64" s="378" t="s">
        <v>2060</v>
      </c>
      <c r="T64" s="357" t="s">
        <v>1473</v>
      </c>
      <c r="U64" s="344">
        <v>43466</v>
      </c>
      <c r="V64" s="344">
        <v>45291</v>
      </c>
      <c r="W64" s="345" t="s">
        <v>1376</v>
      </c>
      <c r="X64" s="340" t="s">
        <v>1475</v>
      </c>
      <c r="Y64" s="340" t="s">
        <v>1475</v>
      </c>
      <c r="Z64" s="340" t="s">
        <v>1475</v>
      </c>
      <c r="AA64" s="340" t="s">
        <v>1376</v>
      </c>
      <c r="AB64" s="346" t="s">
        <v>1376</v>
      </c>
      <c r="AC64" s="340" t="s">
        <v>1376</v>
      </c>
      <c r="AD64" s="340"/>
      <c r="AE64" s="349" t="s">
        <v>1489</v>
      </c>
      <c r="AF64" s="340"/>
    </row>
    <row r="65" spans="1:32" ht="51" x14ac:dyDescent="0.2">
      <c r="A65" s="338">
        <v>379</v>
      </c>
      <c r="B65" s="339">
        <v>3751</v>
      </c>
      <c r="C65" s="339"/>
      <c r="D65" s="340" t="s">
        <v>1524</v>
      </c>
      <c r="E65" s="339" t="s">
        <v>1615</v>
      </c>
      <c r="F65" s="339" t="s">
        <v>46</v>
      </c>
      <c r="G65" s="357" t="s">
        <v>2061</v>
      </c>
      <c r="H65" s="357"/>
      <c r="I65" s="340" t="s">
        <v>2062</v>
      </c>
      <c r="J65" s="339" t="s">
        <v>1494</v>
      </c>
      <c r="K65" s="339" t="s">
        <v>2063</v>
      </c>
      <c r="L65" s="339" t="s">
        <v>2064</v>
      </c>
      <c r="M65" s="339" t="s">
        <v>2065</v>
      </c>
      <c r="N65" s="339" t="s">
        <v>2066</v>
      </c>
      <c r="O65" s="339" t="s">
        <v>2067</v>
      </c>
      <c r="P65" s="339" t="s">
        <v>1470</v>
      </c>
      <c r="Q65" s="339">
        <v>3460</v>
      </c>
      <c r="R65" s="339" t="s">
        <v>2068</v>
      </c>
      <c r="S65" s="350" t="s">
        <v>2069</v>
      </c>
      <c r="T65" s="339" t="s">
        <v>1473</v>
      </c>
      <c r="U65" s="344">
        <v>43466</v>
      </c>
      <c r="V65" s="344">
        <v>45291</v>
      </c>
      <c r="W65" s="345" t="s">
        <v>1376</v>
      </c>
      <c r="X65" s="340" t="s">
        <v>1475</v>
      </c>
      <c r="Y65" s="340" t="s">
        <v>2070</v>
      </c>
      <c r="Z65" s="340" t="s">
        <v>1475</v>
      </c>
      <c r="AA65" s="340" t="s">
        <v>1376</v>
      </c>
      <c r="AB65" s="346" t="s">
        <v>1376</v>
      </c>
      <c r="AC65" s="340" t="s">
        <v>1376</v>
      </c>
      <c r="AD65" s="358"/>
      <c r="AE65" s="349" t="s">
        <v>1489</v>
      </c>
      <c r="AF65" s="340"/>
    </row>
    <row r="66" spans="1:32" ht="63.75" x14ac:dyDescent="0.2">
      <c r="A66" s="338">
        <v>14337</v>
      </c>
      <c r="B66" s="341">
        <v>3769</v>
      </c>
      <c r="C66" s="341"/>
      <c r="D66" s="340" t="s">
        <v>1460</v>
      </c>
      <c r="E66" s="339" t="s">
        <v>1536</v>
      </c>
      <c r="F66" s="339" t="s">
        <v>19</v>
      </c>
      <c r="G66" s="339" t="s">
        <v>2071</v>
      </c>
      <c r="H66" s="339"/>
      <c r="I66" s="339" t="s">
        <v>2072</v>
      </c>
      <c r="J66" s="339" t="s">
        <v>1464</v>
      </c>
      <c r="K66" s="339" t="s">
        <v>2073</v>
      </c>
      <c r="L66" s="339" t="s">
        <v>2074</v>
      </c>
      <c r="M66" s="339" t="s">
        <v>1467</v>
      </c>
      <c r="N66" s="340" t="s">
        <v>2075</v>
      </c>
      <c r="O66" s="340" t="s">
        <v>2076</v>
      </c>
      <c r="P66" s="340" t="s">
        <v>1470</v>
      </c>
      <c r="Q66" s="340">
        <v>3088</v>
      </c>
      <c r="R66" s="340" t="s">
        <v>2077</v>
      </c>
      <c r="S66" s="343" t="s">
        <v>2078</v>
      </c>
      <c r="T66" s="339" t="s">
        <v>2079</v>
      </c>
      <c r="U66" s="344">
        <v>43466</v>
      </c>
      <c r="V66" s="364">
        <v>44561</v>
      </c>
      <c r="W66" s="345" t="s">
        <v>1474</v>
      </c>
      <c r="X66" s="340" t="s">
        <v>1376</v>
      </c>
      <c r="Y66" s="340" t="s">
        <v>1376</v>
      </c>
      <c r="Z66" s="340" t="s">
        <v>1376</v>
      </c>
      <c r="AA66" s="340" t="s">
        <v>1376</v>
      </c>
      <c r="AB66" s="346" t="s">
        <v>1376</v>
      </c>
      <c r="AC66" s="340" t="s">
        <v>1376</v>
      </c>
      <c r="AD66" s="340"/>
      <c r="AE66" s="349" t="s">
        <v>2080</v>
      </c>
      <c r="AF66" s="340" t="s">
        <v>2081</v>
      </c>
    </row>
    <row r="67" spans="1:32" ht="51" x14ac:dyDescent="0.2">
      <c r="A67" s="338">
        <v>14338</v>
      </c>
      <c r="B67" s="355">
        <v>20064</v>
      </c>
      <c r="C67" s="355"/>
      <c r="D67" s="340" t="s">
        <v>1555</v>
      </c>
      <c r="E67" s="339" t="s">
        <v>1689</v>
      </c>
      <c r="F67" s="339" t="s">
        <v>52</v>
      </c>
      <c r="G67" s="360" t="s">
        <v>2082</v>
      </c>
      <c r="H67" s="360"/>
      <c r="I67" s="340" t="s">
        <v>2083</v>
      </c>
      <c r="J67" s="360" t="s">
        <v>1464</v>
      </c>
      <c r="K67" s="360" t="s">
        <v>2084</v>
      </c>
      <c r="L67" s="360" t="s">
        <v>2085</v>
      </c>
      <c r="M67" s="360" t="s">
        <v>1638</v>
      </c>
      <c r="N67" s="360" t="s">
        <v>2086</v>
      </c>
      <c r="O67" s="360" t="s">
        <v>2087</v>
      </c>
      <c r="P67" s="355" t="s">
        <v>1470</v>
      </c>
      <c r="Q67" s="340">
        <v>3172</v>
      </c>
      <c r="R67" s="340" t="s">
        <v>2088</v>
      </c>
      <c r="S67" s="362" t="s">
        <v>2089</v>
      </c>
      <c r="T67" s="340" t="s">
        <v>1473</v>
      </c>
      <c r="U67" s="344">
        <v>43466</v>
      </c>
      <c r="V67" s="344">
        <v>45291</v>
      </c>
      <c r="W67" s="345" t="s">
        <v>1376</v>
      </c>
      <c r="X67" s="340" t="s">
        <v>1475</v>
      </c>
      <c r="Y67" s="340" t="s">
        <v>2090</v>
      </c>
      <c r="Z67" s="340" t="s">
        <v>1475</v>
      </c>
      <c r="AA67" s="340" t="s">
        <v>1376</v>
      </c>
      <c r="AB67" s="346" t="s">
        <v>1376</v>
      </c>
      <c r="AC67" s="340" t="s">
        <v>1376</v>
      </c>
      <c r="AD67" s="340"/>
      <c r="AE67" s="349" t="s">
        <v>1489</v>
      </c>
      <c r="AF67" s="340"/>
    </row>
    <row r="68" spans="1:32" ht="63.75" x14ac:dyDescent="0.2">
      <c r="A68" s="338">
        <v>10741</v>
      </c>
      <c r="B68" s="339">
        <v>3771</v>
      </c>
      <c r="C68" s="339"/>
      <c r="D68" s="340" t="s">
        <v>1524</v>
      </c>
      <c r="E68" s="339" t="s">
        <v>1536</v>
      </c>
      <c r="F68" s="339" t="s">
        <v>2091</v>
      </c>
      <c r="G68" s="340" t="s">
        <v>2092</v>
      </c>
      <c r="H68" s="340"/>
      <c r="I68" s="340" t="s">
        <v>2093</v>
      </c>
      <c r="J68" s="339" t="s">
        <v>1464</v>
      </c>
      <c r="K68" s="339" t="s">
        <v>2094</v>
      </c>
      <c r="L68" s="339" t="s">
        <v>2095</v>
      </c>
      <c r="M68" s="339" t="s">
        <v>1467</v>
      </c>
      <c r="N68" s="339" t="s">
        <v>2096</v>
      </c>
      <c r="O68" s="339" t="s">
        <v>2097</v>
      </c>
      <c r="P68" s="339" t="s">
        <v>1470</v>
      </c>
      <c r="Q68" s="339">
        <v>3337</v>
      </c>
      <c r="R68" s="339" t="s">
        <v>2098</v>
      </c>
      <c r="S68" s="350" t="s">
        <v>2099</v>
      </c>
      <c r="T68" s="339" t="s">
        <v>1473</v>
      </c>
      <c r="U68" s="344">
        <v>43466</v>
      </c>
      <c r="V68" s="344">
        <v>45291</v>
      </c>
      <c r="W68" s="345" t="s">
        <v>1474</v>
      </c>
      <c r="X68" s="340" t="s">
        <v>1376</v>
      </c>
      <c r="Y68" s="340" t="s">
        <v>1376</v>
      </c>
      <c r="Z68" s="340" t="s">
        <v>1376</v>
      </c>
      <c r="AA68" s="340" t="s">
        <v>1376</v>
      </c>
      <c r="AB68" s="346" t="s">
        <v>1376</v>
      </c>
      <c r="AC68" s="340" t="s">
        <v>1376</v>
      </c>
      <c r="AD68" s="353"/>
      <c r="AE68" s="349" t="s">
        <v>2080</v>
      </c>
      <c r="AF68" s="340"/>
    </row>
    <row r="69" spans="1:32" ht="51" x14ac:dyDescent="0.2">
      <c r="A69" s="338">
        <v>14339</v>
      </c>
      <c r="B69" s="339">
        <v>29535</v>
      </c>
      <c r="C69" s="339"/>
      <c r="D69" s="340" t="s">
        <v>1460</v>
      </c>
      <c r="E69" s="339" t="s">
        <v>1461</v>
      </c>
      <c r="F69" s="339" t="s">
        <v>28</v>
      </c>
      <c r="G69" s="339" t="s">
        <v>2100</v>
      </c>
      <c r="H69" s="339"/>
      <c r="I69" s="340" t="s">
        <v>2101</v>
      </c>
      <c r="J69" s="339" t="s">
        <v>1635</v>
      </c>
      <c r="K69" s="339" t="s">
        <v>2102</v>
      </c>
      <c r="L69" s="339" t="s">
        <v>2103</v>
      </c>
      <c r="M69" s="339" t="s">
        <v>1483</v>
      </c>
      <c r="N69" s="340" t="s">
        <v>2104</v>
      </c>
      <c r="O69" s="340" t="s">
        <v>2105</v>
      </c>
      <c r="P69" s="340" t="s">
        <v>1470</v>
      </c>
      <c r="Q69" s="340">
        <v>3480</v>
      </c>
      <c r="R69" s="340" t="s">
        <v>2106</v>
      </c>
      <c r="S69" s="350" t="s">
        <v>2107</v>
      </c>
      <c r="T69" s="339" t="s">
        <v>1742</v>
      </c>
      <c r="U69" s="344">
        <v>43466</v>
      </c>
      <c r="V69" s="364">
        <v>44561</v>
      </c>
      <c r="W69" s="345" t="s">
        <v>1376</v>
      </c>
      <c r="X69" s="340" t="s">
        <v>1475</v>
      </c>
      <c r="Y69" s="340" t="s">
        <v>1475</v>
      </c>
      <c r="Z69" s="340" t="s">
        <v>1475</v>
      </c>
      <c r="AA69" s="340" t="s">
        <v>1376</v>
      </c>
      <c r="AB69" s="346" t="s">
        <v>1376</v>
      </c>
      <c r="AC69" s="340" t="s">
        <v>1376</v>
      </c>
      <c r="AD69" s="340"/>
      <c r="AE69" s="349" t="s">
        <v>1489</v>
      </c>
      <c r="AF69" s="340"/>
    </row>
    <row r="70" spans="1:32" ht="51" x14ac:dyDescent="0.2">
      <c r="A70" s="338">
        <v>413</v>
      </c>
      <c r="B70" s="355">
        <v>20067</v>
      </c>
      <c r="C70" s="355"/>
      <c r="D70" s="340" t="s">
        <v>1555</v>
      </c>
      <c r="E70" s="339" t="s">
        <v>1689</v>
      </c>
      <c r="F70" s="339" t="s">
        <v>31</v>
      </c>
      <c r="G70" s="360" t="s">
        <v>2108</v>
      </c>
      <c r="H70" s="360"/>
      <c r="I70" s="340" t="s">
        <v>2109</v>
      </c>
      <c r="J70" s="360" t="s">
        <v>1464</v>
      </c>
      <c r="K70" s="360" t="s">
        <v>2110</v>
      </c>
      <c r="L70" s="360" t="s">
        <v>2111</v>
      </c>
      <c r="M70" s="360" t="s">
        <v>1483</v>
      </c>
      <c r="N70" s="360" t="s">
        <v>2112</v>
      </c>
      <c r="O70" s="360" t="s">
        <v>2113</v>
      </c>
      <c r="P70" s="355" t="s">
        <v>1470</v>
      </c>
      <c r="Q70" s="340">
        <v>3177</v>
      </c>
      <c r="R70" s="340" t="s">
        <v>2114</v>
      </c>
      <c r="S70" s="362" t="s">
        <v>2115</v>
      </c>
      <c r="T70" s="340" t="s">
        <v>1473</v>
      </c>
      <c r="U70" s="344">
        <v>43466</v>
      </c>
      <c r="V70" s="344">
        <v>45291</v>
      </c>
      <c r="W70" s="345" t="s">
        <v>1376</v>
      </c>
      <c r="X70" s="340" t="s">
        <v>1475</v>
      </c>
      <c r="Y70" s="340" t="s">
        <v>1475</v>
      </c>
      <c r="Z70" s="340" t="s">
        <v>1475</v>
      </c>
      <c r="AA70" s="340" t="s">
        <v>1376</v>
      </c>
      <c r="AB70" s="346" t="s">
        <v>1376</v>
      </c>
      <c r="AC70" s="340" t="s">
        <v>1376</v>
      </c>
      <c r="AD70" s="340"/>
      <c r="AE70" s="349" t="s">
        <v>1489</v>
      </c>
      <c r="AF70" s="340"/>
    </row>
    <row r="71" spans="1:32" ht="63.75" x14ac:dyDescent="0.2">
      <c r="A71" s="338">
        <v>417</v>
      </c>
      <c r="B71" s="339">
        <v>3779</v>
      </c>
      <c r="C71" s="339"/>
      <c r="D71" s="340" t="s">
        <v>1524</v>
      </c>
      <c r="E71" s="339" t="s">
        <v>1536</v>
      </c>
      <c r="F71" s="339" t="s">
        <v>27</v>
      </c>
      <c r="G71" s="340" t="s">
        <v>2116</v>
      </c>
      <c r="H71" s="340"/>
      <c r="I71" s="340" t="s">
        <v>2117</v>
      </c>
      <c r="J71" s="339" t="s">
        <v>1464</v>
      </c>
      <c r="K71" s="339" t="s">
        <v>2118</v>
      </c>
      <c r="L71" s="339" t="s">
        <v>2119</v>
      </c>
      <c r="M71" s="339" t="s">
        <v>1483</v>
      </c>
      <c r="N71" s="339" t="s">
        <v>2120</v>
      </c>
      <c r="O71" s="339" t="s">
        <v>2121</v>
      </c>
      <c r="P71" s="339" t="s">
        <v>1470</v>
      </c>
      <c r="Q71" s="339">
        <v>3020</v>
      </c>
      <c r="R71" s="339" t="s">
        <v>2122</v>
      </c>
      <c r="S71" s="343" t="s">
        <v>2123</v>
      </c>
      <c r="T71" s="339" t="s">
        <v>1473</v>
      </c>
      <c r="U71" s="344">
        <v>43466</v>
      </c>
      <c r="V71" s="344">
        <v>45291</v>
      </c>
      <c r="W71" s="345" t="s">
        <v>1474</v>
      </c>
      <c r="X71" s="340" t="s">
        <v>1376</v>
      </c>
      <c r="Y71" s="340" t="s">
        <v>1376</v>
      </c>
      <c r="Z71" s="340" t="s">
        <v>1376</v>
      </c>
      <c r="AA71" s="340" t="s">
        <v>1376</v>
      </c>
      <c r="AB71" s="346" t="s">
        <v>1376</v>
      </c>
      <c r="AC71" s="340" t="s">
        <v>1376</v>
      </c>
      <c r="AD71" s="340"/>
      <c r="AE71" s="349" t="s">
        <v>2080</v>
      </c>
      <c r="AF71" s="340"/>
    </row>
    <row r="72" spans="1:32" ht="51" x14ac:dyDescent="0.2">
      <c r="A72" s="338">
        <v>14344</v>
      </c>
      <c r="B72" s="339">
        <v>29514</v>
      </c>
      <c r="C72" s="339"/>
      <c r="D72" s="340" t="s">
        <v>1460</v>
      </c>
      <c r="E72" s="339" t="s">
        <v>1461</v>
      </c>
      <c r="F72" s="339" t="s">
        <v>63</v>
      </c>
      <c r="G72" s="339" t="s">
        <v>2124</v>
      </c>
      <c r="H72" s="339"/>
      <c r="I72" s="340" t="s">
        <v>2125</v>
      </c>
      <c r="J72" s="339" t="s">
        <v>1464</v>
      </c>
      <c r="K72" s="339" t="s">
        <v>2126</v>
      </c>
      <c r="L72" s="339" t="s">
        <v>2127</v>
      </c>
      <c r="M72" s="339" t="s">
        <v>1541</v>
      </c>
      <c r="N72" s="340" t="s">
        <v>2128</v>
      </c>
      <c r="O72" s="340" t="s">
        <v>1897</v>
      </c>
      <c r="P72" s="340" t="s">
        <v>1470</v>
      </c>
      <c r="Q72" s="340">
        <v>3500</v>
      </c>
      <c r="R72" s="340" t="s">
        <v>2129</v>
      </c>
      <c r="S72" s="343" t="s">
        <v>2130</v>
      </c>
      <c r="T72" s="339" t="s">
        <v>1473</v>
      </c>
      <c r="U72" s="344">
        <v>43466</v>
      </c>
      <c r="V72" s="344">
        <v>45291</v>
      </c>
      <c r="W72" s="345" t="s">
        <v>1376</v>
      </c>
      <c r="X72" s="340" t="s">
        <v>1475</v>
      </c>
      <c r="Y72" s="340" t="s">
        <v>1475</v>
      </c>
      <c r="Z72" s="340" t="s">
        <v>1475</v>
      </c>
      <c r="AA72" s="340" t="s">
        <v>1376</v>
      </c>
      <c r="AB72" s="346" t="s">
        <v>1376</v>
      </c>
      <c r="AC72" s="340" t="s">
        <v>1376</v>
      </c>
      <c r="AD72" s="340"/>
      <c r="AE72" s="349" t="s">
        <v>1489</v>
      </c>
      <c r="AF72" s="340"/>
    </row>
    <row r="73" spans="1:32" ht="51" x14ac:dyDescent="0.2">
      <c r="A73" s="338">
        <v>14346</v>
      </c>
      <c r="B73" s="339">
        <v>21215</v>
      </c>
      <c r="C73" s="339"/>
      <c r="D73" s="340" t="s">
        <v>1460</v>
      </c>
      <c r="E73" s="339" t="s">
        <v>1461</v>
      </c>
      <c r="F73" s="339" t="s">
        <v>29</v>
      </c>
      <c r="G73" s="339" t="s">
        <v>2131</v>
      </c>
      <c r="H73" s="339"/>
      <c r="I73" s="340" t="s">
        <v>2132</v>
      </c>
      <c r="J73" s="341" t="s">
        <v>1464</v>
      </c>
      <c r="K73" s="341" t="s">
        <v>2133</v>
      </c>
      <c r="L73" s="341" t="s">
        <v>2134</v>
      </c>
      <c r="M73" s="341" t="s">
        <v>1541</v>
      </c>
      <c r="N73" s="341" t="s">
        <v>2135</v>
      </c>
      <c r="O73" s="340" t="s">
        <v>2136</v>
      </c>
      <c r="P73" s="340" t="s">
        <v>1470</v>
      </c>
      <c r="Q73" s="341">
        <v>3564</v>
      </c>
      <c r="R73" s="341" t="s">
        <v>2137</v>
      </c>
      <c r="S73" s="343" t="s">
        <v>2138</v>
      </c>
      <c r="T73" s="339" t="s">
        <v>1473</v>
      </c>
      <c r="U73" s="344">
        <v>43466</v>
      </c>
      <c r="V73" s="344">
        <v>45291</v>
      </c>
      <c r="W73" s="345" t="s">
        <v>1376</v>
      </c>
      <c r="X73" s="340" t="s">
        <v>1475</v>
      </c>
      <c r="Y73" s="340" t="s">
        <v>1475</v>
      </c>
      <c r="Z73" s="340" t="s">
        <v>1475</v>
      </c>
      <c r="AA73" s="340" t="s">
        <v>1376</v>
      </c>
      <c r="AB73" s="346" t="s">
        <v>1376</v>
      </c>
      <c r="AC73" s="340" t="s">
        <v>1376</v>
      </c>
      <c r="AD73" s="340"/>
      <c r="AE73" s="349" t="s">
        <v>1489</v>
      </c>
      <c r="AF73" s="340"/>
    </row>
    <row r="74" spans="1:32" ht="51" x14ac:dyDescent="0.2">
      <c r="A74" s="338">
        <v>6284</v>
      </c>
      <c r="B74" s="379">
        <v>29554</v>
      </c>
      <c r="C74" s="379">
        <v>3791</v>
      </c>
      <c r="D74" s="340" t="s">
        <v>1555</v>
      </c>
      <c r="E74" s="339" t="s">
        <v>1689</v>
      </c>
      <c r="F74" s="339" t="s">
        <v>76</v>
      </c>
      <c r="G74" s="360" t="s">
        <v>2139</v>
      </c>
      <c r="H74" s="360"/>
      <c r="I74" s="340" t="s">
        <v>2140</v>
      </c>
      <c r="J74" s="360" t="s">
        <v>1464</v>
      </c>
      <c r="K74" s="340" t="s">
        <v>2141</v>
      </c>
      <c r="L74" s="360" t="s">
        <v>2142</v>
      </c>
      <c r="M74" s="380" t="s">
        <v>1483</v>
      </c>
      <c r="N74" s="379" t="s">
        <v>2143</v>
      </c>
      <c r="O74" s="380" t="s">
        <v>2144</v>
      </c>
      <c r="P74" s="355" t="s">
        <v>1470</v>
      </c>
      <c r="Q74" s="380">
        <v>3184</v>
      </c>
      <c r="R74" s="380" t="s">
        <v>2145</v>
      </c>
      <c r="S74" s="381" t="s">
        <v>2146</v>
      </c>
      <c r="T74" s="340" t="s">
        <v>1473</v>
      </c>
      <c r="U74" s="344">
        <v>43466</v>
      </c>
      <c r="V74" s="344">
        <v>45291</v>
      </c>
      <c r="W74" s="345" t="s">
        <v>1475</v>
      </c>
      <c r="X74" s="340" t="s">
        <v>1475</v>
      </c>
      <c r="Y74" s="340" t="s">
        <v>2147</v>
      </c>
      <c r="Z74" s="340" t="s">
        <v>1475</v>
      </c>
      <c r="AA74" s="340" t="s">
        <v>1376</v>
      </c>
      <c r="AB74" s="346" t="s">
        <v>1376</v>
      </c>
      <c r="AC74" s="340" t="s">
        <v>1376</v>
      </c>
      <c r="AD74" s="340"/>
      <c r="AE74" s="349" t="s">
        <v>1489</v>
      </c>
      <c r="AF74" s="340" t="s">
        <v>2148</v>
      </c>
    </row>
    <row r="75" spans="1:32" ht="51" x14ac:dyDescent="0.2">
      <c r="A75" s="338">
        <v>444</v>
      </c>
      <c r="B75" s="355">
        <v>6428</v>
      </c>
      <c r="C75" s="355"/>
      <c r="D75" s="340" t="s">
        <v>1555</v>
      </c>
      <c r="E75" s="339" t="s">
        <v>1689</v>
      </c>
      <c r="F75" s="339" t="s">
        <v>30</v>
      </c>
      <c r="G75" s="360" t="s">
        <v>2149</v>
      </c>
      <c r="H75" s="360"/>
      <c r="I75" s="340" t="s">
        <v>2150</v>
      </c>
      <c r="J75" s="360" t="s">
        <v>1464</v>
      </c>
      <c r="K75" s="360" t="s">
        <v>2151</v>
      </c>
      <c r="L75" s="360" t="s">
        <v>2152</v>
      </c>
      <c r="M75" s="360" t="s">
        <v>1483</v>
      </c>
      <c r="N75" s="355" t="s">
        <v>2153</v>
      </c>
      <c r="O75" s="360" t="s">
        <v>2154</v>
      </c>
      <c r="P75" s="355" t="s">
        <v>1470</v>
      </c>
      <c r="Q75" s="360">
        <v>3782</v>
      </c>
      <c r="R75" s="360" t="s">
        <v>2155</v>
      </c>
      <c r="S75" s="362" t="s">
        <v>2156</v>
      </c>
      <c r="T75" s="340" t="s">
        <v>1473</v>
      </c>
      <c r="U75" s="344">
        <v>43466</v>
      </c>
      <c r="V75" s="344">
        <v>45291</v>
      </c>
      <c r="W75" s="345" t="s">
        <v>1376</v>
      </c>
      <c r="X75" s="340" t="s">
        <v>1475</v>
      </c>
      <c r="Y75" s="340" t="s">
        <v>2157</v>
      </c>
      <c r="Z75" s="340" t="s">
        <v>1475</v>
      </c>
      <c r="AA75" s="340" t="s">
        <v>1376</v>
      </c>
      <c r="AB75" s="346" t="s">
        <v>1376</v>
      </c>
      <c r="AC75" s="340" t="s">
        <v>1376</v>
      </c>
      <c r="AD75" s="340"/>
      <c r="AE75" s="349" t="s">
        <v>1489</v>
      </c>
      <c r="AF75" s="340"/>
    </row>
    <row r="76" spans="1:32" ht="89.25" x14ac:dyDescent="0.2">
      <c r="A76" s="338">
        <v>11384</v>
      </c>
      <c r="B76" s="339">
        <v>6899</v>
      </c>
      <c r="C76" s="339"/>
      <c r="D76" s="340" t="s">
        <v>1524</v>
      </c>
      <c r="E76" s="339" t="s">
        <v>1525</v>
      </c>
      <c r="F76" s="339" t="s">
        <v>44</v>
      </c>
      <c r="G76" s="340" t="s">
        <v>2158</v>
      </c>
      <c r="H76" s="340"/>
      <c r="I76" s="340" t="s">
        <v>2159</v>
      </c>
      <c r="J76" s="339" t="s">
        <v>1464</v>
      </c>
      <c r="K76" s="339" t="s">
        <v>2160</v>
      </c>
      <c r="L76" s="339" t="s">
        <v>2161</v>
      </c>
      <c r="M76" s="339" t="s">
        <v>1467</v>
      </c>
      <c r="N76" s="339" t="s">
        <v>2162</v>
      </c>
      <c r="O76" s="339" t="s">
        <v>2163</v>
      </c>
      <c r="P76" s="339" t="s">
        <v>1470</v>
      </c>
      <c r="Q76" s="339">
        <v>3220</v>
      </c>
      <c r="R76" s="339" t="s">
        <v>2164</v>
      </c>
      <c r="S76" s="343" t="s">
        <v>2165</v>
      </c>
      <c r="T76" s="339" t="s">
        <v>1473</v>
      </c>
      <c r="U76" s="344">
        <v>43466</v>
      </c>
      <c r="V76" s="344">
        <v>45291</v>
      </c>
      <c r="W76" s="345" t="s">
        <v>1474</v>
      </c>
      <c r="X76" s="340" t="s">
        <v>1376</v>
      </c>
      <c r="Y76" s="340" t="s">
        <v>1376</v>
      </c>
      <c r="Z76" s="340" t="s">
        <v>1376</v>
      </c>
      <c r="AA76" s="340" t="s">
        <v>1376</v>
      </c>
      <c r="AB76" s="346" t="s">
        <v>1475</v>
      </c>
      <c r="AC76" s="340" t="s">
        <v>1376</v>
      </c>
      <c r="AD76" s="340"/>
      <c r="AE76" s="361" t="s">
        <v>2166</v>
      </c>
      <c r="AF76" s="340"/>
    </row>
    <row r="77" spans="1:32" ht="51" x14ac:dyDescent="0.2">
      <c r="A77" s="338">
        <v>21630</v>
      </c>
      <c r="B77" s="355">
        <v>20070</v>
      </c>
      <c r="C77" s="355"/>
      <c r="D77" s="340" t="s">
        <v>1555</v>
      </c>
      <c r="E77" s="339" t="s">
        <v>1689</v>
      </c>
      <c r="F77" s="339" t="s">
        <v>31</v>
      </c>
      <c r="G77" s="355" t="s">
        <v>2167</v>
      </c>
      <c r="H77" s="355"/>
      <c r="I77" s="340" t="s">
        <v>2168</v>
      </c>
      <c r="J77" s="360" t="s">
        <v>1464</v>
      </c>
      <c r="K77" s="355" t="s">
        <v>2169</v>
      </c>
      <c r="L77" s="355" t="s">
        <v>2170</v>
      </c>
      <c r="M77" s="355" t="s">
        <v>1638</v>
      </c>
      <c r="N77" s="355" t="s">
        <v>2171</v>
      </c>
      <c r="O77" s="355" t="s">
        <v>2172</v>
      </c>
      <c r="P77" s="355" t="s">
        <v>1470</v>
      </c>
      <c r="Q77" s="355">
        <v>3802</v>
      </c>
      <c r="R77" s="355" t="s">
        <v>2173</v>
      </c>
      <c r="S77" s="343" t="s">
        <v>2174</v>
      </c>
      <c r="T77" s="340" t="s">
        <v>1473</v>
      </c>
      <c r="U77" s="344">
        <v>43466</v>
      </c>
      <c r="V77" s="344">
        <v>45291</v>
      </c>
      <c r="W77" s="345" t="s">
        <v>1376</v>
      </c>
      <c r="X77" s="340" t="s">
        <v>1475</v>
      </c>
      <c r="Y77" s="340" t="s">
        <v>1475</v>
      </c>
      <c r="Z77" s="340" t="s">
        <v>1475</v>
      </c>
      <c r="AA77" s="340" t="s">
        <v>1376</v>
      </c>
      <c r="AB77" s="346" t="s">
        <v>1376</v>
      </c>
      <c r="AC77" s="340" t="s">
        <v>1376</v>
      </c>
      <c r="AD77" s="340"/>
      <c r="AE77" s="349" t="s">
        <v>1489</v>
      </c>
      <c r="AF77" s="340"/>
    </row>
    <row r="78" spans="1:32" ht="30" x14ac:dyDescent="0.2">
      <c r="A78" s="338">
        <v>6290</v>
      </c>
      <c r="B78" s="355">
        <v>29551</v>
      </c>
      <c r="C78" s="355"/>
      <c r="D78" s="340" t="s">
        <v>1477</v>
      </c>
      <c r="E78" s="339" t="s">
        <v>1490</v>
      </c>
      <c r="F78" s="339" t="s">
        <v>2175</v>
      </c>
      <c r="G78" s="355" t="s">
        <v>2176</v>
      </c>
      <c r="H78" s="355"/>
      <c r="I78" s="340" t="s">
        <v>2177</v>
      </c>
      <c r="J78" s="360" t="s">
        <v>1464</v>
      </c>
      <c r="K78" s="355" t="s">
        <v>2178</v>
      </c>
      <c r="L78" s="355" t="s">
        <v>2179</v>
      </c>
      <c r="M78" s="355" t="s">
        <v>1467</v>
      </c>
      <c r="N78" s="355" t="s">
        <v>2180</v>
      </c>
      <c r="O78" s="355" t="s">
        <v>2181</v>
      </c>
      <c r="P78" s="355" t="s">
        <v>1470</v>
      </c>
      <c r="Q78" s="355">
        <v>3666</v>
      </c>
      <c r="R78" s="355" t="s">
        <v>2182</v>
      </c>
      <c r="S78" s="350" t="s">
        <v>2183</v>
      </c>
      <c r="T78" s="340" t="s">
        <v>1742</v>
      </c>
      <c r="U78" s="344">
        <v>43769</v>
      </c>
      <c r="V78" s="344">
        <v>44865</v>
      </c>
      <c r="W78" s="345" t="s">
        <v>1475</v>
      </c>
      <c r="X78" s="340" t="s">
        <v>1475</v>
      </c>
      <c r="Y78" s="340" t="s">
        <v>1475</v>
      </c>
      <c r="Z78" s="340" t="s">
        <v>1475</v>
      </c>
      <c r="AA78" s="340" t="s">
        <v>1376</v>
      </c>
      <c r="AB78" s="346" t="s">
        <v>1475</v>
      </c>
      <c r="AC78" s="340" t="s">
        <v>1475</v>
      </c>
      <c r="AD78" s="340"/>
      <c r="AE78" s="377" t="s">
        <v>2184</v>
      </c>
      <c r="AF78" s="340"/>
    </row>
    <row r="79" spans="1:32" ht="63.75" x14ac:dyDescent="0.2">
      <c r="A79" s="338">
        <v>14348</v>
      </c>
      <c r="B79" s="339">
        <v>22203</v>
      </c>
      <c r="C79" s="339"/>
      <c r="D79" s="340" t="s">
        <v>1524</v>
      </c>
      <c r="E79" s="339" t="s">
        <v>1536</v>
      </c>
      <c r="F79" s="339" t="s">
        <v>67</v>
      </c>
      <c r="G79" s="340" t="s">
        <v>2185</v>
      </c>
      <c r="H79" s="340"/>
      <c r="I79" s="340" t="s">
        <v>2186</v>
      </c>
      <c r="J79" s="339" t="s">
        <v>1464</v>
      </c>
      <c r="K79" s="339" t="s">
        <v>2187</v>
      </c>
      <c r="L79" s="339" t="s">
        <v>2188</v>
      </c>
      <c r="M79" s="339" t="s">
        <v>2189</v>
      </c>
      <c r="N79" s="339" t="s">
        <v>2190</v>
      </c>
      <c r="O79" s="339" t="s">
        <v>2191</v>
      </c>
      <c r="P79" s="339" t="s">
        <v>1470</v>
      </c>
      <c r="Q79" s="339">
        <v>3031</v>
      </c>
      <c r="R79" s="339" t="s">
        <v>2192</v>
      </c>
      <c r="S79" s="350" t="s">
        <v>2193</v>
      </c>
      <c r="T79" s="339" t="s">
        <v>1473</v>
      </c>
      <c r="U79" s="344">
        <v>43466</v>
      </c>
      <c r="V79" s="344">
        <v>45291</v>
      </c>
      <c r="W79" s="345" t="s">
        <v>1474</v>
      </c>
      <c r="X79" s="340" t="s">
        <v>1376</v>
      </c>
      <c r="Y79" s="340" t="s">
        <v>1376</v>
      </c>
      <c r="Z79" s="340" t="s">
        <v>1376</v>
      </c>
      <c r="AA79" s="340" t="s">
        <v>1376</v>
      </c>
      <c r="AB79" s="346" t="s">
        <v>1376</v>
      </c>
      <c r="AC79" s="340" t="s">
        <v>1376</v>
      </c>
      <c r="AD79" s="340"/>
      <c r="AE79" s="349" t="s">
        <v>2194</v>
      </c>
      <c r="AF79" s="340"/>
    </row>
    <row r="80" spans="1:32" ht="63.75" x14ac:dyDescent="0.2">
      <c r="A80" s="338">
        <v>2213</v>
      </c>
      <c r="B80" s="341">
        <v>3811</v>
      </c>
      <c r="C80" s="341"/>
      <c r="D80" s="340" t="s">
        <v>1460</v>
      </c>
      <c r="E80" s="339" t="s">
        <v>1536</v>
      </c>
      <c r="F80" s="339" t="s">
        <v>94</v>
      </c>
      <c r="G80" s="339" t="s">
        <v>2195</v>
      </c>
      <c r="H80" s="339"/>
      <c r="I80" s="340" t="s">
        <v>2196</v>
      </c>
      <c r="J80" s="339" t="s">
        <v>1494</v>
      </c>
      <c r="K80" s="339" t="s">
        <v>2197</v>
      </c>
      <c r="L80" s="339" t="s">
        <v>2198</v>
      </c>
      <c r="M80" s="339" t="s">
        <v>1467</v>
      </c>
      <c r="N80" s="339" t="s">
        <v>2199</v>
      </c>
      <c r="O80" s="340" t="s">
        <v>1767</v>
      </c>
      <c r="P80" s="340" t="s">
        <v>1470</v>
      </c>
      <c r="Q80" s="340">
        <v>3065</v>
      </c>
      <c r="R80" s="340" t="s">
        <v>2200</v>
      </c>
      <c r="S80" s="350" t="s">
        <v>2201</v>
      </c>
      <c r="T80" s="339" t="s">
        <v>1688</v>
      </c>
      <c r="U80" s="344">
        <v>43466</v>
      </c>
      <c r="V80" s="344">
        <v>45291</v>
      </c>
      <c r="W80" s="345" t="s">
        <v>1474</v>
      </c>
      <c r="X80" s="340" t="s">
        <v>1376</v>
      </c>
      <c r="Y80" s="340" t="s">
        <v>1376</v>
      </c>
      <c r="Z80" s="340" t="s">
        <v>1376</v>
      </c>
      <c r="AA80" s="340" t="s">
        <v>1376</v>
      </c>
      <c r="AB80" s="346" t="s">
        <v>1376</v>
      </c>
      <c r="AC80" s="340" t="s">
        <v>1376</v>
      </c>
      <c r="AD80" s="340"/>
      <c r="AE80" s="349" t="s">
        <v>2080</v>
      </c>
      <c r="AF80" s="340"/>
    </row>
    <row r="81" spans="1:32" ht="30" x14ac:dyDescent="0.2">
      <c r="A81" s="338">
        <v>2215</v>
      </c>
      <c r="B81" s="339">
        <v>6291</v>
      </c>
      <c r="C81" s="339"/>
      <c r="D81" s="340" t="s">
        <v>1524</v>
      </c>
      <c r="E81" s="339" t="s">
        <v>1536</v>
      </c>
      <c r="F81" s="339" t="s">
        <v>59</v>
      </c>
      <c r="G81" s="340" t="s">
        <v>2202</v>
      </c>
      <c r="H81" s="340"/>
      <c r="I81" s="340" t="s">
        <v>2203</v>
      </c>
      <c r="J81" s="339" t="s">
        <v>1464</v>
      </c>
      <c r="K81" s="339" t="s">
        <v>2204</v>
      </c>
      <c r="L81" s="339" t="s">
        <v>2205</v>
      </c>
      <c r="M81" s="339" t="s">
        <v>1765</v>
      </c>
      <c r="N81" s="339" t="s">
        <v>2206</v>
      </c>
      <c r="O81" s="339" t="s">
        <v>1543</v>
      </c>
      <c r="P81" s="339" t="s">
        <v>1470</v>
      </c>
      <c r="Q81" s="339">
        <v>3011</v>
      </c>
      <c r="R81" s="339" t="s">
        <v>2207</v>
      </c>
      <c r="S81" s="343" t="s">
        <v>2208</v>
      </c>
      <c r="T81" s="339" t="s">
        <v>1473</v>
      </c>
      <c r="U81" s="344">
        <v>43466</v>
      </c>
      <c r="V81" s="344">
        <v>45291</v>
      </c>
      <c r="W81" s="345" t="s">
        <v>1376</v>
      </c>
      <c r="X81" s="340" t="s">
        <v>1376</v>
      </c>
      <c r="Y81" s="340" t="s">
        <v>1376</v>
      </c>
      <c r="Z81" s="340" t="s">
        <v>1475</v>
      </c>
      <c r="AA81" s="340" t="s">
        <v>1376</v>
      </c>
      <c r="AB81" s="346" t="s">
        <v>1475</v>
      </c>
      <c r="AC81" s="340" t="s">
        <v>1376</v>
      </c>
      <c r="AD81" s="340"/>
      <c r="AE81" s="352" t="s">
        <v>2209</v>
      </c>
      <c r="AF81" s="340"/>
    </row>
    <row r="82" spans="1:32" ht="30" x14ac:dyDescent="0.2">
      <c r="A82" s="338">
        <v>21949</v>
      </c>
      <c r="B82" s="339">
        <v>29555</v>
      </c>
      <c r="C82" s="339">
        <v>45248</v>
      </c>
      <c r="D82" s="340" t="s">
        <v>1524</v>
      </c>
      <c r="E82" s="339" t="s">
        <v>1525</v>
      </c>
      <c r="F82" s="339" t="s">
        <v>83</v>
      </c>
      <c r="G82" s="340" t="s">
        <v>2210</v>
      </c>
      <c r="H82" s="340"/>
      <c r="I82" s="340" t="s">
        <v>2211</v>
      </c>
      <c r="J82" s="339" t="s">
        <v>1494</v>
      </c>
      <c r="K82" s="339" t="s">
        <v>2212</v>
      </c>
      <c r="L82" s="339" t="s">
        <v>2213</v>
      </c>
      <c r="M82" s="339" t="s">
        <v>2214</v>
      </c>
      <c r="N82" s="339" t="s">
        <v>2215</v>
      </c>
      <c r="O82" s="339" t="s">
        <v>2216</v>
      </c>
      <c r="P82" s="339" t="s">
        <v>1470</v>
      </c>
      <c r="Q82" s="339">
        <v>3217</v>
      </c>
      <c r="R82" s="339" t="s">
        <v>2217</v>
      </c>
      <c r="S82" s="350" t="s">
        <v>2218</v>
      </c>
      <c r="T82" s="339" t="s">
        <v>1473</v>
      </c>
      <c r="U82" s="344">
        <v>43466</v>
      </c>
      <c r="V82" s="344">
        <v>45291</v>
      </c>
      <c r="W82" s="345" t="s">
        <v>1376</v>
      </c>
      <c r="X82" s="340" t="s">
        <v>1475</v>
      </c>
      <c r="Y82" s="340" t="s">
        <v>2219</v>
      </c>
      <c r="Z82" s="340" t="s">
        <v>1475</v>
      </c>
      <c r="AA82" s="340" t="s">
        <v>1376</v>
      </c>
      <c r="AB82" s="346" t="s">
        <v>1475</v>
      </c>
      <c r="AC82" s="340" t="s">
        <v>1376</v>
      </c>
      <c r="AD82" s="340"/>
      <c r="AE82" s="340" t="s">
        <v>2220</v>
      </c>
      <c r="AF82" s="340" t="s">
        <v>2221</v>
      </c>
    </row>
    <row r="83" spans="1:32" ht="25.5" x14ac:dyDescent="0.2">
      <c r="A83" s="338">
        <v>6305</v>
      </c>
      <c r="B83" s="355">
        <v>29537</v>
      </c>
      <c r="C83" s="355"/>
      <c r="D83" s="340" t="s">
        <v>1555</v>
      </c>
      <c r="E83" s="339" t="s">
        <v>1689</v>
      </c>
      <c r="F83" s="339" t="s">
        <v>37</v>
      </c>
      <c r="G83" s="367" t="s">
        <v>37</v>
      </c>
      <c r="H83" s="355" t="s">
        <v>2222</v>
      </c>
      <c r="I83" s="340" t="s">
        <v>2223</v>
      </c>
      <c r="J83" s="360" t="s">
        <v>1494</v>
      </c>
      <c r="K83" s="356" t="s">
        <v>2224</v>
      </c>
      <c r="L83" s="356" t="s">
        <v>2225</v>
      </c>
      <c r="M83" s="356" t="s">
        <v>2226</v>
      </c>
      <c r="N83" s="356" t="s">
        <v>2227</v>
      </c>
      <c r="O83" s="356" t="s">
        <v>2228</v>
      </c>
      <c r="P83" s="355" t="s">
        <v>1470</v>
      </c>
      <c r="Q83" s="356">
        <v>3199</v>
      </c>
      <c r="R83" s="356" t="s">
        <v>2229</v>
      </c>
      <c r="S83" s="350" t="s">
        <v>2230</v>
      </c>
      <c r="T83" s="340" t="s">
        <v>1742</v>
      </c>
      <c r="U83" s="344">
        <v>43466</v>
      </c>
      <c r="V83" s="364">
        <v>44561</v>
      </c>
      <c r="W83" s="345" t="s">
        <v>1474</v>
      </c>
      <c r="X83" s="340" t="s">
        <v>1475</v>
      </c>
      <c r="Y83" s="340" t="s">
        <v>1475</v>
      </c>
      <c r="Z83" s="340" t="s">
        <v>1475</v>
      </c>
      <c r="AA83" s="340" t="s">
        <v>1376</v>
      </c>
      <c r="AB83" s="346" t="s">
        <v>1475</v>
      </c>
      <c r="AC83" s="340" t="s">
        <v>1475</v>
      </c>
      <c r="AD83" s="340"/>
      <c r="AE83" s="382" t="s">
        <v>2231</v>
      </c>
      <c r="AF83" s="340" t="s">
        <v>2232</v>
      </c>
    </row>
    <row r="84" spans="1:32" ht="60" x14ac:dyDescent="0.2">
      <c r="A84" s="338">
        <v>19760</v>
      </c>
      <c r="B84" s="339">
        <v>22079</v>
      </c>
      <c r="C84" s="339"/>
      <c r="D84" s="340" t="s">
        <v>1524</v>
      </c>
      <c r="E84" s="339" t="s">
        <v>1615</v>
      </c>
      <c r="F84" s="339" t="s">
        <v>1716</v>
      </c>
      <c r="G84" s="340" t="s">
        <v>2233</v>
      </c>
      <c r="H84" s="340"/>
      <c r="I84" s="340" t="s">
        <v>2234</v>
      </c>
      <c r="J84" s="339" t="s">
        <v>1464</v>
      </c>
      <c r="K84" s="339" t="s">
        <v>2235</v>
      </c>
      <c r="L84" s="339" t="s">
        <v>2236</v>
      </c>
      <c r="M84" s="339" t="s">
        <v>2237</v>
      </c>
      <c r="N84" s="339" t="s">
        <v>2238</v>
      </c>
      <c r="O84" s="339" t="s">
        <v>2239</v>
      </c>
      <c r="P84" s="339" t="s">
        <v>1470</v>
      </c>
      <c r="Q84" s="339">
        <v>3396</v>
      </c>
      <c r="R84" s="339" t="s">
        <v>2240</v>
      </c>
      <c r="S84" s="343" t="s">
        <v>2241</v>
      </c>
      <c r="T84" s="339" t="s">
        <v>1742</v>
      </c>
      <c r="U84" s="344">
        <v>43466</v>
      </c>
      <c r="V84" s="364">
        <v>44561</v>
      </c>
      <c r="W84" s="345" t="s">
        <v>1475</v>
      </c>
      <c r="X84" s="340" t="s">
        <v>1475</v>
      </c>
      <c r="Y84" s="340" t="s">
        <v>2242</v>
      </c>
      <c r="Z84" s="340" t="s">
        <v>1475</v>
      </c>
      <c r="AA84" s="340" t="s">
        <v>1475</v>
      </c>
      <c r="AB84" s="346" t="s">
        <v>1475</v>
      </c>
      <c r="AC84" s="340" t="s">
        <v>1376</v>
      </c>
      <c r="AD84" s="340"/>
      <c r="AE84" s="340" t="s">
        <v>2243</v>
      </c>
      <c r="AF84" s="340" t="s">
        <v>1952</v>
      </c>
    </row>
    <row r="85" spans="1:32" ht="76.5" x14ac:dyDescent="0.2">
      <c r="A85" s="338">
        <v>10804</v>
      </c>
      <c r="B85" s="339">
        <v>29512</v>
      </c>
      <c r="C85" s="339"/>
      <c r="D85" s="340" t="s">
        <v>1524</v>
      </c>
      <c r="E85" s="339" t="s">
        <v>1536</v>
      </c>
      <c r="F85" s="339" t="s">
        <v>48</v>
      </c>
      <c r="G85" s="340" t="s">
        <v>2244</v>
      </c>
      <c r="H85" s="340"/>
      <c r="I85" s="340" t="s">
        <v>2245</v>
      </c>
      <c r="J85" s="339" t="s">
        <v>1494</v>
      </c>
      <c r="K85" s="339" t="s">
        <v>2246</v>
      </c>
      <c r="L85" s="339" t="s">
        <v>2247</v>
      </c>
      <c r="M85" s="339" t="s">
        <v>1483</v>
      </c>
      <c r="N85" s="339" t="s">
        <v>2248</v>
      </c>
      <c r="O85" s="339" t="s">
        <v>2249</v>
      </c>
      <c r="P85" s="339" t="s">
        <v>1470</v>
      </c>
      <c r="Q85" s="339">
        <v>3015</v>
      </c>
      <c r="R85" s="339" t="s">
        <v>2250</v>
      </c>
      <c r="S85" s="343" t="s">
        <v>2251</v>
      </c>
      <c r="T85" s="339" t="s">
        <v>1473</v>
      </c>
      <c r="U85" s="344">
        <v>43466</v>
      </c>
      <c r="V85" s="344">
        <v>45291</v>
      </c>
      <c r="W85" s="345" t="s">
        <v>1475</v>
      </c>
      <c r="X85" s="340" t="s">
        <v>1475</v>
      </c>
      <c r="Y85" s="340" t="s">
        <v>1475</v>
      </c>
      <c r="Z85" s="340" t="s">
        <v>1475</v>
      </c>
      <c r="AA85" s="340" t="s">
        <v>1475</v>
      </c>
      <c r="AB85" s="346" t="s">
        <v>1475</v>
      </c>
      <c r="AC85" s="340" t="s">
        <v>1376</v>
      </c>
      <c r="AD85" s="340"/>
      <c r="AE85" s="361" t="s">
        <v>2252</v>
      </c>
      <c r="AF85" s="340" t="s">
        <v>1952</v>
      </c>
    </row>
    <row r="86" spans="1:32" ht="63.75" x14ac:dyDescent="0.2">
      <c r="A86" s="338">
        <v>522</v>
      </c>
      <c r="B86" s="339">
        <v>5819</v>
      </c>
      <c r="C86" s="339"/>
      <c r="D86" s="340" t="s">
        <v>1524</v>
      </c>
      <c r="E86" s="339" t="s">
        <v>1525</v>
      </c>
      <c r="F86" s="339" t="s">
        <v>44</v>
      </c>
      <c r="G86" s="340" t="s">
        <v>2253</v>
      </c>
      <c r="H86" s="340" t="s">
        <v>2254</v>
      </c>
      <c r="I86" s="340" t="s">
        <v>2254</v>
      </c>
      <c r="J86" s="339" t="s">
        <v>1494</v>
      </c>
      <c r="K86" s="339" t="s">
        <v>2255</v>
      </c>
      <c r="L86" s="339" t="s">
        <v>2256</v>
      </c>
      <c r="M86" s="339" t="s">
        <v>1467</v>
      </c>
      <c r="N86" s="339" t="s">
        <v>2257</v>
      </c>
      <c r="O86" s="339" t="s">
        <v>2258</v>
      </c>
      <c r="P86" s="339" t="s">
        <v>1470</v>
      </c>
      <c r="Q86" s="339">
        <v>3218</v>
      </c>
      <c r="R86" s="339" t="s">
        <v>2259</v>
      </c>
      <c r="S86" s="343" t="s">
        <v>2260</v>
      </c>
      <c r="T86" s="339" t="s">
        <v>1473</v>
      </c>
      <c r="U86" s="344">
        <v>43466</v>
      </c>
      <c r="V86" s="344">
        <v>45291</v>
      </c>
      <c r="W86" s="345" t="s">
        <v>1474</v>
      </c>
      <c r="X86" s="340" t="s">
        <v>1376</v>
      </c>
      <c r="Y86" s="340" t="s">
        <v>1376</v>
      </c>
      <c r="Z86" s="340" t="s">
        <v>1376</v>
      </c>
      <c r="AA86" s="340" t="s">
        <v>1376</v>
      </c>
      <c r="AB86" s="346" t="s">
        <v>1475</v>
      </c>
      <c r="AC86" s="340" t="s">
        <v>1376</v>
      </c>
      <c r="AD86" s="340"/>
      <c r="AE86" s="351" t="s">
        <v>2261</v>
      </c>
      <c r="AF86" s="340"/>
    </row>
    <row r="87" spans="1:32" ht="25.5" x14ac:dyDescent="0.2">
      <c r="A87" s="338">
        <v>17474</v>
      </c>
      <c r="B87" s="355">
        <v>3828</v>
      </c>
      <c r="C87" s="355"/>
      <c r="D87" s="340" t="s">
        <v>1555</v>
      </c>
      <c r="E87" s="339" t="s">
        <v>1556</v>
      </c>
      <c r="F87" s="339" t="s">
        <v>54</v>
      </c>
      <c r="G87" s="355" t="s">
        <v>2262</v>
      </c>
      <c r="H87" s="355"/>
      <c r="I87" s="340" t="s">
        <v>2263</v>
      </c>
      <c r="J87" s="360" t="s">
        <v>1464</v>
      </c>
      <c r="K87" s="356" t="s">
        <v>1855</v>
      </c>
      <c r="L87" s="356" t="s">
        <v>2264</v>
      </c>
      <c r="M87" s="356" t="s">
        <v>1467</v>
      </c>
      <c r="N87" s="356" t="s">
        <v>2265</v>
      </c>
      <c r="O87" s="356" t="s">
        <v>2266</v>
      </c>
      <c r="P87" s="355" t="s">
        <v>1470</v>
      </c>
      <c r="Q87" s="356">
        <v>3825</v>
      </c>
      <c r="R87" s="356" t="s">
        <v>2267</v>
      </c>
      <c r="S87" s="343" t="s">
        <v>2268</v>
      </c>
      <c r="T87" s="340" t="s">
        <v>1473</v>
      </c>
      <c r="U87" s="344">
        <v>43466</v>
      </c>
      <c r="V87" s="344">
        <v>45291</v>
      </c>
      <c r="W87" s="345" t="s">
        <v>1474</v>
      </c>
      <c r="X87" s="340" t="s">
        <v>1376</v>
      </c>
      <c r="Y87" s="340" t="s">
        <v>1376</v>
      </c>
      <c r="Z87" s="340" t="s">
        <v>1376</v>
      </c>
      <c r="AA87" s="340" t="s">
        <v>1376</v>
      </c>
      <c r="AB87" s="346" t="s">
        <v>1475</v>
      </c>
      <c r="AC87" s="340" t="s">
        <v>1376</v>
      </c>
      <c r="AD87" s="340"/>
      <c r="AE87" s="347" t="s">
        <v>2269</v>
      </c>
      <c r="AF87" s="340"/>
    </row>
    <row r="88" spans="1:32" ht="63.75" x14ac:dyDescent="0.2">
      <c r="A88" s="338">
        <v>19757</v>
      </c>
      <c r="B88" s="355">
        <v>6511</v>
      </c>
      <c r="C88" s="355"/>
      <c r="D88" s="340" t="s">
        <v>1555</v>
      </c>
      <c r="E88" s="339" t="s">
        <v>1689</v>
      </c>
      <c r="F88" s="339" t="s">
        <v>39</v>
      </c>
      <c r="G88" s="368" t="s">
        <v>2270</v>
      </c>
      <c r="H88" s="360"/>
      <c r="I88" s="340" t="s">
        <v>2271</v>
      </c>
      <c r="J88" s="360" t="s">
        <v>1464</v>
      </c>
      <c r="K88" s="360" t="s">
        <v>2272</v>
      </c>
      <c r="L88" s="360" t="s">
        <v>2273</v>
      </c>
      <c r="M88" s="360" t="s">
        <v>1483</v>
      </c>
      <c r="N88" s="360" t="s">
        <v>2274</v>
      </c>
      <c r="O88" s="360" t="s">
        <v>2275</v>
      </c>
      <c r="P88" s="355" t="s">
        <v>1470</v>
      </c>
      <c r="Q88" s="360">
        <v>3204</v>
      </c>
      <c r="R88" s="360" t="s">
        <v>2276</v>
      </c>
      <c r="S88" s="362" t="s">
        <v>2277</v>
      </c>
      <c r="T88" s="340" t="s">
        <v>1473</v>
      </c>
      <c r="U88" s="344">
        <v>43466</v>
      </c>
      <c r="V88" s="344">
        <v>45291</v>
      </c>
      <c r="W88" s="345" t="s">
        <v>1376</v>
      </c>
      <c r="X88" s="340" t="s">
        <v>1376</v>
      </c>
      <c r="Y88" s="340" t="s">
        <v>1376</v>
      </c>
      <c r="Z88" s="340" t="s">
        <v>1475</v>
      </c>
      <c r="AA88" s="340" t="s">
        <v>1376</v>
      </c>
      <c r="AB88" s="346" t="s">
        <v>1376</v>
      </c>
      <c r="AC88" s="340" t="s">
        <v>1376</v>
      </c>
      <c r="AD88" s="340"/>
      <c r="AE88" s="349" t="s">
        <v>1962</v>
      </c>
      <c r="AF88" s="340"/>
    </row>
    <row r="89" spans="1:32" ht="51" x14ac:dyDescent="0.2">
      <c r="A89" s="338">
        <v>14361</v>
      </c>
      <c r="B89" s="340">
        <v>20083</v>
      </c>
      <c r="C89" s="340"/>
      <c r="D89" s="340" t="s">
        <v>1477</v>
      </c>
      <c r="E89" s="340" t="s">
        <v>1478</v>
      </c>
      <c r="F89" s="340" t="s">
        <v>53</v>
      </c>
      <c r="G89" s="340" t="s">
        <v>2278</v>
      </c>
      <c r="H89" s="340"/>
      <c r="I89" s="340" t="s">
        <v>2279</v>
      </c>
      <c r="J89" s="340" t="s">
        <v>1464</v>
      </c>
      <c r="K89" s="340" t="s">
        <v>2280</v>
      </c>
      <c r="L89" s="340" t="s">
        <v>2281</v>
      </c>
      <c r="M89" s="340" t="s">
        <v>1467</v>
      </c>
      <c r="N89" s="340" t="s">
        <v>2282</v>
      </c>
      <c r="O89" s="340" t="s">
        <v>1552</v>
      </c>
      <c r="P89" s="340" t="s">
        <v>1470</v>
      </c>
      <c r="Q89" s="340">
        <v>3153</v>
      </c>
      <c r="R89" s="340" t="s">
        <v>2283</v>
      </c>
      <c r="S89" s="343" t="s">
        <v>2284</v>
      </c>
      <c r="T89" s="339" t="s">
        <v>1473</v>
      </c>
      <c r="U89" s="344">
        <v>43466</v>
      </c>
      <c r="V89" s="344">
        <v>45291</v>
      </c>
      <c r="W89" s="345" t="s">
        <v>1376</v>
      </c>
      <c r="X89" s="340" t="s">
        <v>1475</v>
      </c>
      <c r="Y89" s="340" t="s">
        <v>2285</v>
      </c>
      <c r="Z89" s="340" t="s">
        <v>1475</v>
      </c>
      <c r="AA89" s="340" t="s">
        <v>1376</v>
      </c>
      <c r="AB89" s="346" t="s">
        <v>1376</v>
      </c>
      <c r="AC89" s="340" t="s">
        <v>1376</v>
      </c>
      <c r="AD89" s="340"/>
      <c r="AE89" s="349" t="s">
        <v>1489</v>
      </c>
      <c r="AF89" s="340"/>
    </row>
    <row r="90" spans="1:32" ht="63.75" x14ac:dyDescent="0.2">
      <c r="A90" s="338">
        <v>10566</v>
      </c>
      <c r="B90" s="341">
        <v>3831</v>
      </c>
      <c r="C90" s="341"/>
      <c r="D90" s="340" t="s">
        <v>1460</v>
      </c>
      <c r="E90" s="339" t="s">
        <v>1536</v>
      </c>
      <c r="F90" s="339" t="s">
        <v>69</v>
      </c>
      <c r="G90" s="339" t="s">
        <v>2286</v>
      </c>
      <c r="H90" s="339"/>
      <c r="I90" s="340" t="s">
        <v>2287</v>
      </c>
      <c r="J90" s="339" t="s">
        <v>1464</v>
      </c>
      <c r="K90" s="339" t="s">
        <v>1673</v>
      </c>
      <c r="L90" s="340" t="s">
        <v>2288</v>
      </c>
      <c r="M90" s="339" t="s">
        <v>2289</v>
      </c>
      <c r="N90" s="339" t="s">
        <v>2290</v>
      </c>
      <c r="O90" s="340" t="s">
        <v>2291</v>
      </c>
      <c r="P90" s="340" t="s">
        <v>1470</v>
      </c>
      <c r="Q90" s="340">
        <v>3046</v>
      </c>
      <c r="R90" s="340" t="s">
        <v>2292</v>
      </c>
      <c r="S90" s="343" t="s">
        <v>2293</v>
      </c>
      <c r="T90" s="339" t="s">
        <v>1688</v>
      </c>
      <c r="U90" s="344">
        <v>43466</v>
      </c>
      <c r="V90" s="344">
        <v>45291</v>
      </c>
      <c r="W90" s="345" t="s">
        <v>1474</v>
      </c>
      <c r="X90" s="340" t="s">
        <v>1376</v>
      </c>
      <c r="Y90" s="340" t="s">
        <v>1376</v>
      </c>
      <c r="Z90" s="340" t="s">
        <v>1376</v>
      </c>
      <c r="AA90" s="340" t="s">
        <v>1376</v>
      </c>
      <c r="AB90" s="346" t="s">
        <v>1376</v>
      </c>
      <c r="AC90" s="340" t="s">
        <v>1376</v>
      </c>
      <c r="AD90" s="340"/>
      <c r="AE90" s="349" t="s">
        <v>2080</v>
      </c>
      <c r="AF90" s="340"/>
    </row>
    <row r="91" spans="1:32" ht="51" x14ac:dyDescent="0.2">
      <c r="A91" s="338">
        <v>14362</v>
      </c>
      <c r="B91" s="355">
        <v>20084</v>
      </c>
      <c r="C91" s="355"/>
      <c r="D91" s="340" t="s">
        <v>1555</v>
      </c>
      <c r="E91" s="339" t="s">
        <v>1689</v>
      </c>
      <c r="F91" s="339" t="s">
        <v>39</v>
      </c>
      <c r="G91" s="360" t="s">
        <v>2294</v>
      </c>
      <c r="H91" s="360"/>
      <c r="I91" s="340" t="s">
        <v>2295</v>
      </c>
      <c r="J91" s="360" t="s">
        <v>1464</v>
      </c>
      <c r="K91" s="360" t="s">
        <v>2296</v>
      </c>
      <c r="L91" s="360" t="s">
        <v>2297</v>
      </c>
      <c r="M91" s="360" t="s">
        <v>1483</v>
      </c>
      <c r="N91" s="355" t="s">
        <v>2298</v>
      </c>
      <c r="O91" s="360" t="s">
        <v>2299</v>
      </c>
      <c r="P91" s="355" t="s">
        <v>1470</v>
      </c>
      <c r="Q91" s="360">
        <v>3204</v>
      </c>
      <c r="R91" s="360" t="s">
        <v>2300</v>
      </c>
      <c r="S91" s="362" t="s">
        <v>2301</v>
      </c>
      <c r="T91" s="340" t="s">
        <v>1473</v>
      </c>
      <c r="U91" s="344">
        <v>43466</v>
      </c>
      <c r="V91" s="344">
        <v>45291</v>
      </c>
      <c r="W91" s="345" t="s">
        <v>1376</v>
      </c>
      <c r="X91" s="340" t="s">
        <v>1475</v>
      </c>
      <c r="Y91" s="340" t="s">
        <v>1475</v>
      </c>
      <c r="Z91" s="340" t="s">
        <v>1475</v>
      </c>
      <c r="AA91" s="340" t="s">
        <v>1376</v>
      </c>
      <c r="AB91" s="346" t="s">
        <v>1376</v>
      </c>
      <c r="AC91" s="340" t="s">
        <v>1376</v>
      </c>
      <c r="AD91" s="340"/>
      <c r="AE91" s="349" t="s">
        <v>1489</v>
      </c>
      <c r="AF91" s="340"/>
    </row>
    <row r="92" spans="1:32" ht="51" x14ac:dyDescent="0.2">
      <c r="A92" s="338">
        <v>11987</v>
      </c>
      <c r="B92" s="339">
        <v>21177</v>
      </c>
      <c r="C92" s="339"/>
      <c r="D92" s="340" t="s">
        <v>1460</v>
      </c>
      <c r="E92" s="339" t="s">
        <v>1461</v>
      </c>
      <c r="F92" s="339" t="s">
        <v>2302</v>
      </c>
      <c r="G92" s="339" t="s">
        <v>2303</v>
      </c>
      <c r="H92" s="339"/>
      <c r="I92" s="340" t="s">
        <v>2304</v>
      </c>
      <c r="J92" s="339" t="s">
        <v>1464</v>
      </c>
      <c r="K92" s="339" t="s">
        <v>2305</v>
      </c>
      <c r="L92" s="339" t="s">
        <v>2306</v>
      </c>
      <c r="M92" s="339" t="s">
        <v>1483</v>
      </c>
      <c r="N92" s="340" t="s">
        <v>2307</v>
      </c>
      <c r="O92" s="340" t="s">
        <v>2308</v>
      </c>
      <c r="P92" s="340" t="s">
        <v>1470</v>
      </c>
      <c r="Q92" s="340">
        <v>3465</v>
      </c>
      <c r="R92" s="340" t="s">
        <v>2309</v>
      </c>
      <c r="S92" s="343" t="s">
        <v>2310</v>
      </c>
      <c r="T92" s="339" t="s">
        <v>1742</v>
      </c>
      <c r="U92" s="344">
        <v>43466</v>
      </c>
      <c r="V92" s="364">
        <v>44561</v>
      </c>
      <c r="W92" s="345" t="s">
        <v>1475</v>
      </c>
      <c r="X92" s="340" t="s">
        <v>1475</v>
      </c>
      <c r="Y92" s="340" t="s">
        <v>2311</v>
      </c>
      <c r="Z92" s="340" t="s">
        <v>1475</v>
      </c>
      <c r="AA92" s="340" t="s">
        <v>1376</v>
      </c>
      <c r="AB92" s="346" t="s">
        <v>1376</v>
      </c>
      <c r="AC92" s="340" t="s">
        <v>1376</v>
      </c>
      <c r="AD92" s="340"/>
      <c r="AE92" s="349" t="s">
        <v>1489</v>
      </c>
      <c r="AF92" s="340"/>
    </row>
    <row r="93" spans="1:32" ht="51" x14ac:dyDescent="0.2">
      <c r="A93" s="338">
        <v>10390</v>
      </c>
      <c r="B93" s="340">
        <v>29542</v>
      </c>
      <c r="C93" s="340"/>
      <c r="D93" s="340" t="s">
        <v>1524</v>
      </c>
      <c r="E93" s="339" t="s">
        <v>1615</v>
      </c>
      <c r="F93" s="339" t="s">
        <v>75</v>
      </c>
      <c r="G93" s="340" t="s">
        <v>2312</v>
      </c>
      <c r="H93" s="340"/>
      <c r="I93" s="340" t="s">
        <v>2313</v>
      </c>
      <c r="J93" s="339" t="s">
        <v>1494</v>
      </c>
      <c r="K93" s="339" t="s">
        <v>1995</v>
      </c>
      <c r="L93" s="339" t="s">
        <v>2314</v>
      </c>
      <c r="M93" s="339" t="s">
        <v>1467</v>
      </c>
      <c r="N93" s="339" t="s">
        <v>2315</v>
      </c>
      <c r="O93" s="339" t="s">
        <v>2316</v>
      </c>
      <c r="P93" s="339" t="s">
        <v>1470</v>
      </c>
      <c r="Q93" s="339">
        <v>3380</v>
      </c>
      <c r="R93" s="339" t="s">
        <v>2317</v>
      </c>
      <c r="S93" s="343" t="s">
        <v>2318</v>
      </c>
      <c r="T93" s="339" t="s">
        <v>1473</v>
      </c>
      <c r="U93" s="344">
        <v>43466</v>
      </c>
      <c r="V93" s="344">
        <v>45291</v>
      </c>
      <c r="W93" s="345" t="s">
        <v>1376</v>
      </c>
      <c r="X93" s="340" t="s">
        <v>1475</v>
      </c>
      <c r="Y93" s="340" t="s">
        <v>1475</v>
      </c>
      <c r="Z93" s="340" t="s">
        <v>1475</v>
      </c>
      <c r="AA93" s="340" t="s">
        <v>1376</v>
      </c>
      <c r="AB93" s="346" t="s">
        <v>1376</v>
      </c>
      <c r="AC93" s="340" t="s">
        <v>1475</v>
      </c>
      <c r="AD93" s="340"/>
      <c r="AE93" s="349" t="s">
        <v>1489</v>
      </c>
      <c r="AF93" s="340"/>
    </row>
    <row r="94" spans="1:32" ht="45" x14ac:dyDescent="0.2">
      <c r="A94" s="338">
        <v>6448</v>
      </c>
      <c r="B94" s="339">
        <v>29553</v>
      </c>
      <c r="C94" s="339"/>
      <c r="D94" s="340" t="s">
        <v>1524</v>
      </c>
      <c r="E94" s="339" t="s">
        <v>1525</v>
      </c>
      <c r="F94" s="339" t="s">
        <v>1971</v>
      </c>
      <c r="G94" s="346" t="s">
        <v>2319</v>
      </c>
      <c r="H94" s="340"/>
      <c r="I94" s="340" t="s">
        <v>2320</v>
      </c>
      <c r="J94" s="339" t="s">
        <v>1464</v>
      </c>
      <c r="K94" s="339" t="s">
        <v>1745</v>
      </c>
      <c r="L94" s="339" t="s">
        <v>2321</v>
      </c>
      <c r="M94" s="339" t="s">
        <v>2322</v>
      </c>
      <c r="N94" s="339" t="s">
        <v>2323</v>
      </c>
      <c r="O94" s="339" t="s">
        <v>2324</v>
      </c>
      <c r="P94" s="339" t="s">
        <v>1470</v>
      </c>
      <c r="Q94" s="339">
        <v>3233</v>
      </c>
      <c r="R94" s="339" t="s">
        <v>2325</v>
      </c>
      <c r="S94" s="350" t="s">
        <v>2326</v>
      </c>
      <c r="T94" s="339" t="s">
        <v>2079</v>
      </c>
      <c r="U94" s="344">
        <v>43831</v>
      </c>
      <c r="V94" s="344">
        <v>45291</v>
      </c>
      <c r="W94" s="345" t="s">
        <v>1475</v>
      </c>
      <c r="X94" s="340" t="s">
        <v>1475</v>
      </c>
      <c r="Y94" s="340" t="s">
        <v>1475</v>
      </c>
      <c r="Z94" s="340" t="s">
        <v>1475</v>
      </c>
      <c r="AA94" s="340" t="s">
        <v>1376</v>
      </c>
      <c r="AB94" s="346" t="s">
        <v>1475</v>
      </c>
      <c r="AC94" s="340" t="s">
        <v>1475</v>
      </c>
      <c r="AD94" s="340"/>
      <c r="AE94" s="375" t="s">
        <v>2327</v>
      </c>
      <c r="AF94" s="340" t="s">
        <v>2328</v>
      </c>
    </row>
    <row r="95" spans="1:32" ht="51" x14ac:dyDescent="0.2">
      <c r="A95" s="338">
        <v>14370</v>
      </c>
      <c r="B95" s="339">
        <v>20089</v>
      </c>
      <c r="C95" s="339"/>
      <c r="D95" s="340" t="s">
        <v>1524</v>
      </c>
      <c r="E95" s="339" t="s">
        <v>1615</v>
      </c>
      <c r="F95" s="339" t="s">
        <v>41</v>
      </c>
      <c r="G95" s="340" t="s">
        <v>2329</v>
      </c>
      <c r="H95" s="340" t="s">
        <v>2330</v>
      </c>
      <c r="I95" s="340" t="s">
        <v>2331</v>
      </c>
      <c r="J95" s="339" t="s">
        <v>1464</v>
      </c>
      <c r="K95" s="339" t="s">
        <v>2332</v>
      </c>
      <c r="L95" s="339" t="s">
        <v>2333</v>
      </c>
      <c r="M95" s="339" t="s">
        <v>1483</v>
      </c>
      <c r="N95" s="339" t="s">
        <v>2334</v>
      </c>
      <c r="O95" s="339" t="s">
        <v>2335</v>
      </c>
      <c r="P95" s="339" t="s">
        <v>1470</v>
      </c>
      <c r="Q95" s="339">
        <v>3351</v>
      </c>
      <c r="R95" s="339" t="s">
        <v>2336</v>
      </c>
      <c r="S95" s="343" t="s">
        <v>2337</v>
      </c>
      <c r="T95" s="339" t="s">
        <v>1473</v>
      </c>
      <c r="U95" s="344">
        <v>43466</v>
      </c>
      <c r="V95" s="344">
        <v>45291</v>
      </c>
      <c r="W95" s="345" t="s">
        <v>1376</v>
      </c>
      <c r="X95" s="340" t="s">
        <v>1475</v>
      </c>
      <c r="Y95" s="340" t="s">
        <v>1475</v>
      </c>
      <c r="Z95" s="340" t="s">
        <v>1475</v>
      </c>
      <c r="AA95" s="340" t="s">
        <v>1376</v>
      </c>
      <c r="AB95" s="346" t="s">
        <v>1376</v>
      </c>
      <c r="AC95" s="340" t="s">
        <v>1376</v>
      </c>
      <c r="AD95" s="340"/>
      <c r="AE95" s="349" t="s">
        <v>1489</v>
      </c>
      <c r="AF95" s="340"/>
    </row>
    <row r="96" spans="1:32" ht="51" x14ac:dyDescent="0.2">
      <c r="A96" s="338">
        <v>14371</v>
      </c>
      <c r="B96" s="355">
        <v>20090</v>
      </c>
      <c r="C96" s="355"/>
      <c r="D96" s="340" t="s">
        <v>1555</v>
      </c>
      <c r="E96" s="339" t="s">
        <v>1689</v>
      </c>
      <c r="F96" s="339" t="s">
        <v>31</v>
      </c>
      <c r="G96" s="360" t="s">
        <v>2338</v>
      </c>
      <c r="H96" s="360"/>
      <c r="I96" s="340" t="s">
        <v>2339</v>
      </c>
      <c r="J96" s="360" t="s">
        <v>1464</v>
      </c>
      <c r="K96" s="360" t="s">
        <v>2340</v>
      </c>
      <c r="L96" s="360" t="s">
        <v>2341</v>
      </c>
      <c r="M96" s="360" t="s">
        <v>1483</v>
      </c>
      <c r="N96" s="360" t="s">
        <v>2342</v>
      </c>
      <c r="O96" s="360" t="s">
        <v>2343</v>
      </c>
      <c r="P96" s="355" t="s">
        <v>1470</v>
      </c>
      <c r="Q96" s="339">
        <v>3803</v>
      </c>
      <c r="R96" s="339" t="s">
        <v>2344</v>
      </c>
      <c r="S96" s="362" t="s">
        <v>2345</v>
      </c>
      <c r="T96" s="340" t="s">
        <v>1473</v>
      </c>
      <c r="U96" s="344">
        <v>43466</v>
      </c>
      <c r="V96" s="344">
        <v>45291</v>
      </c>
      <c r="W96" s="345" t="s">
        <v>1376</v>
      </c>
      <c r="X96" s="340" t="s">
        <v>1475</v>
      </c>
      <c r="Y96" s="340" t="s">
        <v>2346</v>
      </c>
      <c r="Z96" s="340" t="s">
        <v>1475</v>
      </c>
      <c r="AA96" s="340" t="s">
        <v>1376</v>
      </c>
      <c r="AB96" s="346" t="s">
        <v>1376</v>
      </c>
      <c r="AC96" s="340" t="s">
        <v>1376</v>
      </c>
      <c r="AD96" s="340"/>
      <c r="AE96" s="349" t="s">
        <v>1489</v>
      </c>
      <c r="AF96" s="340"/>
    </row>
    <row r="97" spans="1:32" ht="51" x14ac:dyDescent="0.2">
      <c r="A97" s="338">
        <v>14373</v>
      </c>
      <c r="B97" s="355">
        <v>20092</v>
      </c>
      <c r="C97" s="355"/>
      <c r="D97" s="340" t="s">
        <v>1555</v>
      </c>
      <c r="E97" s="339" t="s">
        <v>1689</v>
      </c>
      <c r="F97" s="339" t="s">
        <v>24</v>
      </c>
      <c r="G97" s="360" t="s">
        <v>2347</v>
      </c>
      <c r="H97" s="360"/>
      <c r="I97" s="340" t="s">
        <v>2348</v>
      </c>
      <c r="J97" s="360" t="s">
        <v>1464</v>
      </c>
      <c r="K97" s="360" t="s">
        <v>2349</v>
      </c>
      <c r="L97" s="360" t="s">
        <v>2350</v>
      </c>
      <c r="M97" s="360" t="s">
        <v>1483</v>
      </c>
      <c r="N97" s="360" t="s">
        <v>2351</v>
      </c>
      <c r="O97" s="360" t="s">
        <v>2352</v>
      </c>
      <c r="P97" s="355" t="s">
        <v>1470</v>
      </c>
      <c r="Q97" s="339">
        <v>3188</v>
      </c>
      <c r="R97" s="339" t="s">
        <v>2353</v>
      </c>
      <c r="S97" s="362" t="s">
        <v>2354</v>
      </c>
      <c r="T97" s="340" t="s">
        <v>1473</v>
      </c>
      <c r="U97" s="344">
        <v>43466</v>
      </c>
      <c r="V97" s="344">
        <v>45291</v>
      </c>
      <c r="W97" s="345" t="s">
        <v>1475</v>
      </c>
      <c r="X97" s="340" t="s">
        <v>1475</v>
      </c>
      <c r="Y97" s="340" t="s">
        <v>1475</v>
      </c>
      <c r="Z97" s="340" t="s">
        <v>1475</v>
      </c>
      <c r="AA97" s="340" t="s">
        <v>1475</v>
      </c>
      <c r="AB97" s="346" t="s">
        <v>1376</v>
      </c>
      <c r="AC97" s="340" t="s">
        <v>1376</v>
      </c>
      <c r="AD97" s="340"/>
      <c r="AE97" s="349" t="s">
        <v>1489</v>
      </c>
      <c r="AF97" s="340" t="s">
        <v>1952</v>
      </c>
    </row>
    <row r="98" spans="1:32" ht="51" x14ac:dyDescent="0.2">
      <c r="A98" s="338">
        <v>575</v>
      </c>
      <c r="B98" s="355">
        <v>6512</v>
      </c>
      <c r="C98" s="355"/>
      <c r="D98" s="340" t="s">
        <v>1555</v>
      </c>
      <c r="E98" s="339" t="s">
        <v>1689</v>
      </c>
      <c r="F98" s="339" t="s">
        <v>31</v>
      </c>
      <c r="G98" s="368" t="s">
        <v>2355</v>
      </c>
      <c r="H98" s="360"/>
      <c r="I98" s="340" t="s">
        <v>2356</v>
      </c>
      <c r="J98" s="360" t="s">
        <v>1464</v>
      </c>
      <c r="K98" s="360" t="s">
        <v>2357</v>
      </c>
      <c r="L98" s="360" t="s">
        <v>2358</v>
      </c>
      <c r="M98" s="360" t="s">
        <v>1483</v>
      </c>
      <c r="N98" s="360" t="s">
        <v>2359</v>
      </c>
      <c r="O98" s="360" t="s">
        <v>2360</v>
      </c>
      <c r="P98" s="355" t="s">
        <v>1470</v>
      </c>
      <c r="Q98" s="339">
        <v>3976</v>
      </c>
      <c r="R98" s="339" t="s">
        <v>2361</v>
      </c>
      <c r="S98" s="378" t="s">
        <v>2362</v>
      </c>
      <c r="T98" s="340" t="s">
        <v>1473</v>
      </c>
      <c r="U98" s="344">
        <v>43466</v>
      </c>
      <c r="V98" s="344">
        <v>45291</v>
      </c>
      <c r="W98" s="345" t="s">
        <v>1376</v>
      </c>
      <c r="X98" s="340" t="s">
        <v>1475</v>
      </c>
      <c r="Y98" s="340" t="s">
        <v>2363</v>
      </c>
      <c r="Z98" s="340" t="s">
        <v>1475</v>
      </c>
      <c r="AA98" s="340" t="s">
        <v>1376</v>
      </c>
      <c r="AB98" s="346" t="s">
        <v>1376</v>
      </c>
      <c r="AC98" s="340" t="s">
        <v>1376</v>
      </c>
      <c r="AD98" s="340"/>
      <c r="AE98" s="349" t="s">
        <v>1489</v>
      </c>
      <c r="AF98" s="340"/>
    </row>
    <row r="99" spans="1:32" ht="51" x14ac:dyDescent="0.2">
      <c r="A99" s="338">
        <v>14375</v>
      </c>
      <c r="B99" s="340">
        <v>29556</v>
      </c>
      <c r="C99" s="340">
        <v>3851</v>
      </c>
      <c r="D99" s="340" t="s">
        <v>1477</v>
      </c>
      <c r="E99" s="340" t="s">
        <v>1478</v>
      </c>
      <c r="F99" s="340" t="s">
        <v>95</v>
      </c>
      <c r="G99" s="340" t="s">
        <v>2364</v>
      </c>
      <c r="H99" s="340"/>
      <c r="I99" s="340" t="s">
        <v>2365</v>
      </c>
      <c r="J99" s="340" t="s">
        <v>1494</v>
      </c>
      <c r="K99" s="340" t="s">
        <v>2366</v>
      </c>
      <c r="L99" s="340" t="s">
        <v>2367</v>
      </c>
      <c r="M99" s="340" t="s">
        <v>1628</v>
      </c>
      <c r="N99" s="340" t="s">
        <v>2368</v>
      </c>
      <c r="O99" s="340" t="s">
        <v>2369</v>
      </c>
      <c r="P99" s="340" t="s">
        <v>1470</v>
      </c>
      <c r="Q99" s="340">
        <v>3777</v>
      </c>
      <c r="R99" s="340" t="s">
        <v>2370</v>
      </c>
      <c r="S99" s="350" t="s">
        <v>2371</v>
      </c>
      <c r="T99" s="339" t="s">
        <v>1742</v>
      </c>
      <c r="U99" s="344">
        <v>43466</v>
      </c>
      <c r="V99" s="364">
        <v>44561</v>
      </c>
      <c r="W99" s="345" t="s">
        <v>1475</v>
      </c>
      <c r="X99" s="340" t="s">
        <v>1475</v>
      </c>
      <c r="Y99" s="340" t="s">
        <v>2372</v>
      </c>
      <c r="Z99" s="340" t="s">
        <v>1475</v>
      </c>
      <c r="AA99" s="340" t="s">
        <v>1376</v>
      </c>
      <c r="AB99" s="346" t="s">
        <v>1376</v>
      </c>
      <c r="AC99" s="340" t="s">
        <v>1376</v>
      </c>
      <c r="AD99" s="340"/>
      <c r="AE99" s="349" t="s">
        <v>1489</v>
      </c>
      <c r="AF99" s="340" t="s">
        <v>2373</v>
      </c>
    </row>
    <row r="100" spans="1:32" ht="63.75" x14ac:dyDescent="0.2">
      <c r="A100" s="338">
        <v>597</v>
      </c>
      <c r="B100" s="355">
        <v>20095</v>
      </c>
      <c r="C100" s="355"/>
      <c r="D100" s="340" t="s">
        <v>1555</v>
      </c>
      <c r="E100" s="339" t="s">
        <v>1556</v>
      </c>
      <c r="F100" s="339" t="s">
        <v>2374</v>
      </c>
      <c r="G100" s="355" t="s">
        <v>2375</v>
      </c>
      <c r="H100" s="355"/>
      <c r="I100" s="340" t="s">
        <v>2376</v>
      </c>
      <c r="J100" s="360" t="s">
        <v>1464</v>
      </c>
      <c r="K100" s="356" t="s">
        <v>2377</v>
      </c>
      <c r="L100" s="356" t="s">
        <v>2378</v>
      </c>
      <c r="M100" s="356" t="s">
        <v>1541</v>
      </c>
      <c r="N100" s="356" t="s">
        <v>2379</v>
      </c>
      <c r="O100" s="356" t="s">
        <v>2380</v>
      </c>
      <c r="P100" s="355" t="s">
        <v>1470</v>
      </c>
      <c r="Q100" s="356">
        <v>3858</v>
      </c>
      <c r="R100" s="356" t="s">
        <v>2381</v>
      </c>
      <c r="S100" s="343" t="s">
        <v>2382</v>
      </c>
      <c r="T100" s="340" t="s">
        <v>1473</v>
      </c>
      <c r="U100" s="344">
        <v>43466</v>
      </c>
      <c r="V100" s="344">
        <v>45291</v>
      </c>
      <c r="W100" s="345" t="s">
        <v>1376</v>
      </c>
      <c r="X100" s="340" t="s">
        <v>1475</v>
      </c>
      <c r="Y100" s="340" t="s">
        <v>1475</v>
      </c>
      <c r="Z100" s="340" t="s">
        <v>1475</v>
      </c>
      <c r="AA100" s="340" t="s">
        <v>1376</v>
      </c>
      <c r="AB100" s="346" t="s">
        <v>1376</v>
      </c>
      <c r="AC100" s="340" t="s">
        <v>1376</v>
      </c>
      <c r="AD100" s="340"/>
      <c r="AE100" s="377" t="s">
        <v>2383</v>
      </c>
      <c r="AF100" s="340"/>
    </row>
    <row r="101" spans="1:32" ht="51" x14ac:dyDescent="0.2">
      <c r="A101" s="338">
        <v>603</v>
      </c>
      <c r="B101" s="341">
        <v>6407</v>
      </c>
      <c r="C101" s="341"/>
      <c r="D101" s="340" t="s">
        <v>1460</v>
      </c>
      <c r="E101" s="339" t="s">
        <v>1536</v>
      </c>
      <c r="F101" s="339" t="s">
        <v>94</v>
      </c>
      <c r="G101" s="339" t="s">
        <v>2384</v>
      </c>
      <c r="H101" s="339"/>
      <c r="I101" s="340" t="s">
        <v>2385</v>
      </c>
      <c r="J101" s="339" t="s">
        <v>1464</v>
      </c>
      <c r="K101" s="339" t="s">
        <v>2386</v>
      </c>
      <c r="L101" s="339" t="s">
        <v>2387</v>
      </c>
      <c r="M101" s="339" t="s">
        <v>1483</v>
      </c>
      <c r="N101" s="339" t="s">
        <v>2388</v>
      </c>
      <c r="O101" s="340" t="s">
        <v>2389</v>
      </c>
      <c r="P101" s="340" t="s">
        <v>1470</v>
      </c>
      <c r="Q101" s="340">
        <v>3068</v>
      </c>
      <c r="R101" s="340" t="s">
        <v>2390</v>
      </c>
      <c r="S101" s="343" t="s">
        <v>2391</v>
      </c>
      <c r="T101" s="339" t="s">
        <v>1473</v>
      </c>
      <c r="U101" s="344">
        <v>43466</v>
      </c>
      <c r="V101" s="344">
        <v>45291</v>
      </c>
      <c r="W101" s="345" t="s">
        <v>1376</v>
      </c>
      <c r="X101" s="340" t="s">
        <v>1475</v>
      </c>
      <c r="Y101" s="340" t="s">
        <v>2392</v>
      </c>
      <c r="Z101" s="340" t="s">
        <v>1475</v>
      </c>
      <c r="AA101" s="340" t="s">
        <v>1376</v>
      </c>
      <c r="AB101" s="346" t="s">
        <v>1376</v>
      </c>
      <c r="AC101" s="340" t="s">
        <v>1376</v>
      </c>
      <c r="AD101" s="340"/>
      <c r="AE101" s="349" t="s">
        <v>1489</v>
      </c>
      <c r="AF101" s="340"/>
    </row>
    <row r="102" spans="1:32" ht="51" x14ac:dyDescent="0.2">
      <c r="A102" s="338">
        <v>14387</v>
      </c>
      <c r="B102" s="339">
        <v>20098</v>
      </c>
      <c r="C102" s="339"/>
      <c r="D102" s="340" t="s">
        <v>1524</v>
      </c>
      <c r="E102" s="339" t="s">
        <v>1615</v>
      </c>
      <c r="F102" s="339" t="s">
        <v>49</v>
      </c>
      <c r="G102" s="340" t="s">
        <v>2393</v>
      </c>
      <c r="H102" s="340"/>
      <c r="I102" s="340" t="s">
        <v>2394</v>
      </c>
      <c r="J102" s="339" t="s">
        <v>1464</v>
      </c>
      <c r="K102" s="339" t="s">
        <v>2395</v>
      </c>
      <c r="L102" s="339" t="s">
        <v>2396</v>
      </c>
      <c r="M102" s="339" t="s">
        <v>1541</v>
      </c>
      <c r="N102" s="339" t="s">
        <v>2397</v>
      </c>
      <c r="O102" s="339" t="s">
        <v>1858</v>
      </c>
      <c r="P102" s="339" t="s">
        <v>1470</v>
      </c>
      <c r="Q102" s="339">
        <v>3400</v>
      </c>
      <c r="R102" s="339" t="s">
        <v>2398</v>
      </c>
      <c r="S102" s="350" t="s">
        <v>2399</v>
      </c>
      <c r="T102" s="339" t="s">
        <v>1473</v>
      </c>
      <c r="U102" s="344">
        <v>43466</v>
      </c>
      <c r="V102" s="344">
        <v>45291</v>
      </c>
      <c r="W102" s="345" t="s">
        <v>1376</v>
      </c>
      <c r="X102" s="340" t="s">
        <v>1475</v>
      </c>
      <c r="Y102" s="340" t="s">
        <v>1475</v>
      </c>
      <c r="Z102" s="340" t="s">
        <v>1475</v>
      </c>
      <c r="AA102" s="340" t="s">
        <v>1376</v>
      </c>
      <c r="AB102" s="346" t="s">
        <v>1376</v>
      </c>
      <c r="AC102" s="340" t="s">
        <v>1376</v>
      </c>
      <c r="AD102" s="340"/>
      <c r="AE102" s="349" t="s">
        <v>1489</v>
      </c>
      <c r="AF102" s="340"/>
    </row>
    <row r="103" spans="1:32" ht="30" x14ac:dyDescent="0.2">
      <c r="A103" s="338">
        <v>10395</v>
      </c>
      <c r="B103" s="341">
        <v>20215</v>
      </c>
      <c r="C103" s="341"/>
      <c r="D103" s="340" t="s">
        <v>1460</v>
      </c>
      <c r="E103" s="339" t="s">
        <v>1536</v>
      </c>
      <c r="F103" s="339" t="s">
        <v>50</v>
      </c>
      <c r="G103" s="365" t="s">
        <v>50</v>
      </c>
      <c r="H103" s="339" t="s">
        <v>2400</v>
      </c>
      <c r="I103" s="340" t="s">
        <v>2401</v>
      </c>
      <c r="J103" s="339" t="s">
        <v>1464</v>
      </c>
      <c r="K103" s="339" t="s">
        <v>2402</v>
      </c>
      <c r="L103" s="339" t="s">
        <v>2403</v>
      </c>
      <c r="M103" s="339" t="s">
        <v>1483</v>
      </c>
      <c r="N103" s="340" t="s">
        <v>2404</v>
      </c>
      <c r="O103" s="340" t="s">
        <v>1640</v>
      </c>
      <c r="P103" s="340" t="s">
        <v>1470</v>
      </c>
      <c r="Q103" s="340">
        <v>3047</v>
      </c>
      <c r="R103" s="340" t="s">
        <v>2405</v>
      </c>
      <c r="S103" s="343" t="s">
        <v>2406</v>
      </c>
      <c r="T103" s="339" t="s">
        <v>1473</v>
      </c>
      <c r="U103" s="344">
        <v>43466</v>
      </c>
      <c r="V103" s="344">
        <v>45291</v>
      </c>
      <c r="W103" s="345" t="s">
        <v>1474</v>
      </c>
      <c r="X103" s="340" t="s">
        <v>1475</v>
      </c>
      <c r="Y103" s="340" t="s">
        <v>1475</v>
      </c>
      <c r="Z103" s="340" t="s">
        <v>1475</v>
      </c>
      <c r="AA103" s="340" t="s">
        <v>1376</v>
      </c>
      <c r="AB103" s="346" t="s">
        <v>1475</v>
      </c>
      <c r="AC103" s="340" t="s">
        <v>1475</v>
      </c>
      <c r="AD103" s="340"/>
      <c r="AE103" s="382" t="s">
        <v>2407</v>
      </c>
      <c r="AF103" s="340" t="s">
        <v>2232</v>
      </c>
    </row>
    <row r="104" spans="1:32" ht="89.25" x14ac:dyDescent="0.2">
      <c r="A104" s="338">
        <v>516</v>
      </c>
      <c r="B104" s="379">
        <v>6406</v>
      </c>
      <c r="C104" s="379"/>
      <c r="D104" s="340" t="s">
        <v>1555</v>
      </c>
      <c r="E104" s="339" t="s">
        <v>1689</v>
      </c>
      <c r="F104" s="339" t="s">
        <v>81</v>
      </c>
      <c r="G104" s="355" t="s">
        <v>2408</v>
      </c>
      <c r="H104" s="355"/>
      <c r="I104" s="340" t="s">
        <v>2409</v>
      </c>
      <c r="J104" s="379" t="s">
        <v>1494</v>
      </c>
      <c r="K104" s="379" t="s">
        <v>2410</v>
      </c>
      <c r="L104" s="379" t="s">
        <v>2366</v>
      </c>
      <c r="M104" s="379" t="s">
        <v>1467</v>
      </c>
      <c r="N104" s="379" t="s">
        <v>2411</v>
      </c>
      <c r="O104" s="379" t="s">
        <v>2412</v>
      </c>
      <c r="P104" s="355" t="s">
        <v>1470</v>
      </c>
      <c r="Q104" s="379">
        <v>3143</v>
      </c>
      <c r="R104" s="379" t="s">
        <v>2413</v>
      </c>
      <c r="S104" s="383" t="s">
        <v>2414</v>
      </c>
      <c r="T104" s="340" t="s">
        <v>1742</v>
      </c>
      <c r="U104" s="344">
        <v>43466</v>
      </c>
      <c r="V104" s="364">
        <v>44561</v>
      </c>
      <c r="W104" s="345" t="s">
        <v>1474</v>
      </c>
      <c r="X104" s="340" t="s">
        <v>1376</v>
      </c>
      <c r="Y104" s="340" t="s">
        <v>1376</v>
      </c>
      <c r="Z104" s="340" t="s">
        <v>1376</v>
      </c>
      <c r="AA104" s="340" t="s">
        <v>1376</v>
      </c>
      <c r="AB104" s="346" t="s">
        <v>1475</v>
      </c>
      <c r="AC104" s="340" t="s">
        <v>1376</v>
      </c>
      <c r="AD104" s="340"/>
      <c r="AE104" s="361" t="s">
        <v>2415</v>
      </c>
      <c r="AF104" s="340"/>
    </row>
    <row r="105" spans="1:32" ht="102" x14ac:dyDescent="0.2">
      <c r="A105" s="338">
        <v>19756</v>
      </c>
      <c r="B105" s="379">
        <v>21732</v>
      </c>
      <c r="C105" s="379"/>
      <c r="D105" s="340" t="s">
        <v>1555</v>
      </c>
      <c r="E105" s="339" t="s">
        <v>1689</v>
      </c>
      <c r="F105" s="339" t="s">
        <v>76</v>
      </c>
      <c r="G105" s="355" t="s">
        <v>2416</v>
      </c>
      <c r="H105" s="355"/>
      <c r="I105" s="340" t="s">
        <v>2417</v>
      </c>
      <c r="J105" s="355" t="s">
        <v>1464</v>
      </c>
      <c r="K105" s="355" t="s">
        <v>2418</v>
      </c>
      <c r="L105" s="355" t="s">
        <v>2419</v>
      </c>
      <c r="M105" s="355" t="s">
        <v>1628</v>
      </c>
      <c r="N105" s="355" t="s">
        <v>2420</v>
      </c>
      <c r="O105" s="355" t="s">
        <v>2421</v>
      </c>
      <c r="P105" s="355" t="s">
        <v>1470</v>
      </c>
      <c r="Q105" s="355">
        <v>3205</v>
      </c>
      <c r="R105" s="355" t="s">
        <v>2422</v>
      </c>
      <c r="S105" s="343" t="s">
        <v>2423</v>
      </c>
      <c r="T105" s="340" t="s">
        <v>1473</v>
      </c>
      <c r="U105" s="344">
        <v>43466</v>
      </c>
      <c r="V105" s="344">
        <v>45291</v>
      </c>
      <c r="W105" s="345" t="s">
        <v>1474</v>
      </c>
      <c r="X105" s="340" t="s">
        <v>1376</v>
      </c>
      <c r="Y105" s="340" t="s">
        <v>1376</v>
      </c>
      <c r="Z105" s="340" t="s">
        <v>1376</v>
      </c>
      <c r="AA105" s="340" t="s">
        <v>1376</v>
      </c>
      <c r="AB105" s="346" t="s">
        <v>1475</v>
      </c>
      <c r="AC105" s="340" t="s">
        <v>1376</v>
      </c>
      <c r="AD105" s="340"/>
      <c r="AE105" s="361" t="s">
        <v>2424</v>
      </c>
      <c r="AF105" s="340"/>
    </row>
    <row r="106" spans="1:32" ht="51" x14ac:dyDescent="0.2">
      <c r="A106" s="338">
        <v>14418</v>
      </c>
      <c r="B106" s="340">
        <v>20104</v>
      </c>
      <c r="C106" s="340"/>
      <c r="D106" s="340" t="s">
        <v>1477</v>
      </c>
      <c r="E106" s="340" t="s">
        <v>1478</v>
      </c>
      <c r="F106" s="340" t="s">
        <v>95</v>
      </c>
      <c r="G106" s="340" t="s">
        <v>2425</v>
      </c>
      <c r="H106" s="340"/>
      <c r="I106" s="340" t="s">
        <v>2426</v>
      </c>
      <c r="J106" s="340" t="s">
        <v>1464</v>
      </c>
      <c r="K106" s="340" t="s">
        <v>2427</v>
      </c>
      <c r="L106" s="340" t="s">
        <v>2428</v>
      </c>
      <c r="M106" s="340" t="s">
        <v>1541</v>
      </c>
      <c r="N106" s="340" t="s">
        <v>2429</v>
      </c>
      <c r="O106" s="340" t="s">
        <v>2430</v>
      </c>
      <c r="P106" s="340" t="s">
        <v>1470</v>
      </c>
      <c r="Q106" s="340">
        <v>3137</v>
      </c>
      <c r="R106" s="340" t="s">
        <v>2431</v>
      </c>
      <c r="S106" s="350" t="s">
        <v>2432</v>
      </c>
      <c r="T106" s="339" t="s">
        <v>1742</v>
      </c>
      <c r="U106" s="344">
        <v>43466</v>
      </c>
      <c r="V106" s="364">
        <v>44561</v>
      </c>
      <c r="W106" s="345" t="s">
        <v>1376</v>
      </c>
      <c r="X106" s="340" t="s">
        <v>1475</v>
      </c>
      <c r="Y106" s="340" t="s">
        <v>1475</v>
      </c>
      <c r="Z106" s="340" t="s">
        <v>1475</v>
      </c>
      <c r="AA106" s="340" t="s">
        <v>1376</v>
      </c>
      <c r="AB106" s="346" t="s">
        <v>1376</v>
      </c>
      <c r="AC106" s="340" t="s">
        <v>1376</v>
      </c>
      <c r="AD106" s="340"/>
      <c r="AE106" s="349" t="s">
        <v>2433</v>
      </c>
      <c r="AF106" s="340"/>
    </row>
    <row r="107" spans="1:32" ht="51" x14ac:dyDescent="0.2">
      <c r="A107" s="338">
        <v>10623</v>
      </c>
      <c r="B107" s="339">
        <v>21800</v>
      </c>
      <c r="C107" s="339"/>
      <c r="D107" s="340" t="s">
        <v>1460</v>
      </c>
      <c r="E107" s="339" t="s">
        <v>1536</v>
      </c>
      <c r="F107" s="339" t="s">
        <v>94</v>
      </c>
      <c r="G107" s="339" t="s">
        <v>2434</v>
      </c>
      <c r="H107" s="339"/>
      <c r="I107" s="340" t="s">
        <v>2435</v>
      </c>
      <c r="J107" s="339" t="s">
        <v>1464</v>
      </c>
      <c r="K107" s="339" t="s">
        <v>1855</v>
      </c>
      <c r="L107" s="339" t="s">
        <v>2436</v>
      </c>
      <c r="M107" s="339" t="s">
        <v>1467</v>
      </c>
      <c r="N107" s="340" t="s">
        <v>2437</v>
      </c>
      <c r="O107" s="340" t="s">
        <v>1668</v>
      </c>
      <c r="P107" s="340" t="s">
        <v>1470</v>
      </c>
      <c r="Q107" s="340">
        <v>3121</v>
      </c>
      <c r="R107" s="384" t="s">
        <v>2438</v>
      </c>
      <c r="S107" s="343" t="s">
        <v>2439</v>
      </c>
      <c r="T107" s="339" t="s">
        <v>1473</v>
      </c>
      <c r="U107" s="344">
        <v>43466</v>
      </c>
      <c r="V107" s="344">
        <v>45291</v>
      </c>
      <c r="W107" s="345" t="s">
        <v>1474</v>
      </c>
      <c r="X107" s="340" t="s">
        <v>1376</v>
      </c>
      <c r="Y107" s="340" t="s">
        <v>1376</v>
      </c>
      <c r="Z107" s="340" t="s">
        <v>1376</v>
      </c>
      <c r="AA107" s="340" t="s">
        <v>1376</v>
      </c>
      <c r="AB107" s="346" t="s">
        <v>1475</v>
      </c>
      <c r="AC107" s="340" t="s">
        <v>1376</v>
      </c>
      <c r="AD107" s="340"/>
      <c r="AE107" s="375" t="s">
        <v>2440</v>
      </c>
      <c r="AF107" s="340"/>
    </row>
    <row r="108" spans="1:32" ht="38.25" x14ac:dyDescent="0.2">
      <c r="A108" s="338">
        <v>11677</v>
      </c>
      <c r="B108" s="355">
        <v>29516</v>
      </c>
      <c r="C108" s="355"/>
      <c r="D108" s="340" t="s">
        <v>1555</v>
      </c>
      <c r="E108" s="339" t="s">
        <v>1689</v>
      </c>
      <c r="F108" s="339" t="s">
        <v>76</v>
      </c>
      <c r="G108" s="360" t="s">
        <v>2441</v>
      </c>
      <c r="H108" s="360"/>
      <c r="I108" s="340" t="s">
        <v>2442</v>
      </c>
      <c r="J108" s="360" t="s">
        <v>1494</v>
      </c>
      <c r="K108" s="355" t="s">
        <v>2443</v>
      </c>
      <c r="L108" s="355" t="s">
        <v>2444</v>
      </c>
      <c r="M108" s="355" t="s">
        <v>2445</v>
      </c>
      <c r="N108" s="360" t="s">
        <v>2446</v>
      </c>
      <c r="O108" s="360" t="s">
        <v>1520</v>
      </c>
      <c r="P108" s="355" t="s">
        <v>1470</v>
      </c>
      <c r="Q108" s="360">
        <v>3004</v>
      </c>
      <c r="R108" s="360" t="s">
        <v>2447</v>
      </c>
      <c r="S108" s="378" t="s">
        <v>2448</v>
      </c>
      <c r="T108" s="340" t="s">
        <v>1473</v>
      </c>
      <c r="U108" s="344">
        <v>43466</v>
      </c>
      <c r="V108" s="344">
        <v>45291</v>
      </c>
      <c r="W108" s="345" t="s">
        <v>1376</v>
      </c>
      <c r="X108" s="340" t="s">
        <v>1475</v>
      </c>
      <c r="Y108" s="340" t="s">
        <v>1475</v>
      </c>
      <c r="Z108" s="340" t="s">
        <v>1475</v>
      </c>
      <c r="AA108" s="340" t="s">
        <v>1376</v>
      </c>
      <c r="AB108" s="346" t="s">
        <v>1475</v>
      </c>
      <c r="AC108" s="340" t="s">
        <v>1376</v>
      </c>
      <c r="AD108" s="340"/>
      <c r="AE108" s="347" t="s">
        <v>2449</v>
      </c>
      <c r="AF108" s="340"/>
    </row>
    <row r="109" spans="1:32" ht="51" x14ac:dyDescent="0.2">
      <c r="A109" s="338">
        <v>650</v>
      </c>
      <c r="B109" s="341">
        <v>20107</v>
      </c>
      <c r="C109" s="341"/>
      <c r="D109" s="340" t="s">
        <v>1460</v>
      </c>
      <c r="E109" s="339" t="s">
        <v>1536</v>
      </c>
      <c r="F109" s="339" t="s">
        <v>35</v>
      </c>
      <c r="G109" s="339" t="s">
        <v>2450</v>
      </c>
      <c r="H109" s="339"/>
      <c r="I109" s="340" t="s">
        <v>2451</v>
      </c>
      <c r="J109" s="339" t="s">
        <v>1464</v>
      </c>
      <c r="K109" s="339" t="s">
        <v>1636</v>
      </c>
      <c r="L109" s="340" t="s">
        <v>2452</v>
      </c>
      <c r="M109" s="339" t="s">
        <v>1483</v>
      </c>
      <c r="N109" s="339" t="s">
        <v>2453</v>
      </c>
      <c r="O109" s="340" t="s">
        <v>2454</v>
      </c>
      <c r="P109" s="340" t="s">
        <v>1470</v>
      </c>
      <c r="Q109" s="340">
        <v>3070</v>
      </c>
      <c r="R109" s="340" t="s">
        <v>2455</v>
      </c>
      <c r="S109" s="343" t="s">
        <v>2456</v>
      </c>
      <c r="T109" s="339" t="s">
        <v>1473</v>
      </c>
      <c r="U109" s="344">
        <v>43466</v>
      </c>
      <c r="V109" s="344">
        <v>45291</v>
      </c>
      <c r="W109" s="345" t="s">
        <v>1475</v>
      </c>
      <c r="X109" s="340" t="s">
        <v>1475</v>
      </c>
      <c r="Y109" s="340" t="s">
        <v>1475</v>
      </c>
      <c r="Z109" s="340" t="s">
        <v>1475</v>
      </c>
      <c r="AA109" s="340" t="s">
        <v>1376</v>
      </c>
      <c r="AB109" s="346" t="s">
        <v>1376</v>
      </c>
      <c r="AC109" s="340" t="s">
        <v>1376</v>
      </c>
      <c r="AD109" s="340"/>
      <c r="AE109" s="349" t="s">
        <v>1489</v>
      </c>
      <c r="AF109" s="340"/>
    </row>
    <row r="110" spans="1:32" ht="87.75" x14ac:dyDescent="0.2">
      <c r="A110" s="338">
        <v>19793</v>
      </c>
      <c r="B110" s="341">
        <v>21014</v>
      </c>
      <c r="C110" s="341"/>
      <c r="D110" s="340" t="s">
        <v>1460</v>
      </c>
      <c r="E110" s="339" t="s">
        <v>1536</v>
      </c>
      <c r="F110" s="339" t="s">
        <v>69</v>
      </c>
      <c r="G110" s="339" t="s">
        <v>2457</v>
      </c>
      <c r="H110" s="339" t="s">
        <v>2458</v>
      </c>
      <c r="I110" s="340" t="s">
        <v>2459</v>
      </c>
      <c r="J110" s="339" t="s">
        <v>1597</v>
      </c>
      <c r="K110" s="339" t="s">
        <v>2460</v>
      </c>
      <c r="L110" s="339" t="s">
        <v>2461</v>
      </c>
      <c r="M110" s="339" t="s">
        <v>1467</v>
      </c>
      <c r="N110" s="340" t="s">
        <v>2462</v>
      </c>
      <c r="O110" s="340" t="s">
        <v>1778</v>
      </c>
      <c r="P110" s="340" t="s">
        <v>1470</v>
      </c>
      <c r="Q110" s="340">
        <v>3056</v>
      </c>
      <c r="R110" s="340" t="s">
        <v>2463</v>
      </c>
      <c r="S110" s="343" t="s">
        <v>2464</v>
      </c>
      <c r="T110" s="339" t="s">
        <v>1473</v>
      </c>
      <c r="U110" s="344">
        <v>43466</v>
      </c>
      <c r="V110" s="344">
        <v>45291</v>
      </c>
      <c r="W110" s="345" t="s">
        <v>1474</v>
      </c>
      <c r="X110" s="340" t="s">
        <v>1376</v>
      </c>
      <c r="Y110" s="340" t="s">
        <v>1376</v>
      </c>
      <c r="Z110" s="340" t="s">
        <v>1376</v>
      </c>
      <c r="AA110" s="340" t="s">
        <v>1376</v>
      </c>
      <c r="AB110" s="346" t="s">
        <v>1475</v>
      </c>
      <c r="AC110" s="340" t="s">
        <v>1376</v>
      </c>
      <c r="AD110" s="340"/>
      <c r="AE110" s="347" t="s">
        <v>2465</v>
      </c>
      <c r="AF110" s="340"/>
    </row>
    <row r="111" spans="1:32" ht="51" x14ac:dyDescent="0.2">
      <c r="A111" s="338">
        <v>14091</v>
      </c>
      <c r="B111" s="340">
        <v>6325</v>
      </c>
      <c r="C111" s="340"/>
      <c r="D111" s="340" t="s">
        <v>1477</v>
      </c>
      <c r="E111" s="340" t="s">
        <v>1478</v>
      </c>
      <c r="F111" s="340" t="s">
        <v>53</v>
      </c>
      <c r="G111" s="340" t="s">
        <v>2466</v>
      </c>
      <c r="H111" s="340"/>
      <c r="I111" s="340" t="s">
        <v>2467</v>
      </c>
      <c r="J111" s="340" t="s">
        <v>1464</v>
      </c>
      <c r="K111" s="340" t="s">
        <v>2468</v>
      </c>
      <c r="L111" s="340" t="s">
        <v>2469</v>
      </c>
      <c r="M111" s="340" t="s">
        <v>1467</v>
      </c>
      <c r="N111" s="340" t="s">
        <v>2470</v>
      </c>
      <c r="O111" s="340" t="s">
        <v>1552</v>
      </c>
      <c r="P111" s="340" t="s">
        <v>1470</v>
      </c>
      <c r="Q111" s="340">
        <v>3153</v>
      </c>
      <c r="R111" s="340" t="s">
        <v>2471</v>
      </c>
      <c r="S111" s="350" t="s">
        <v>2472</v>
      </c>
      <c r="T111" s="339" t="s">
        <v>1688</v>
      </c>
      <c r="U111" s="344">
        <v>43466</v>
      </c>
      <c r="V111" s="344">
        <v>45291</v>
      </c>
      <c r="W111" s="345" t="s">
        <v>1474</v>
      </c>
      <c r="X111" s="340" t="s">
        <v>1376</v>
      </c>
      <c r="Y111" s="340" t="s">
        <v>1376</v>
      </c>
      <c r="Z111" s="340" t="s">
        <v>1376</v>
      </c>
      <c r="AA111" s="340" t="s">
        <v>1376</v>
      </c>
      <c r="AB111" s="346" t="s">
        <v>1475</v>
      </c>
      <c r="AC111" s="340" t="s">
        <v>1376</v>
      </c>
      <c r="AD111" s="340"/>
      <c r="AE111" s="375" t="s">
        <v>2473</v>
      </c>
      <c r="AF111" s="340"/>
    </row>
    <row r="112" spans="1:32" ht="51" x14ac:dyDescent="0.2">
      <c r="A112" s="338">
        <v>14421</v>
      </c>
      <c r="B112" s="339">
        <v>21527</v>
      </c>
      <c r="C112" s="339"/>
      <c r="D112" s="340" t="s">
        <v>1460</v>
      </c>
      <c r="E112" s="339" t="s">
        <v>1461</v>
      </c>
      <c r="F112" s="339" t="s">
        <v>42</v>
      </c>
      <c r="G112" s="339" t="s">
        <v>2474</v>
      </c>
      <c r="H112" s="339"/>
      <c r="I112" s="340" t="s">
        <v>2475</v>
      </c>
      <c r="J112" s="339" t="s">
        <v>1464</v>
      </c>
      <c r="K112" s="339" t="s">
        <v>1692</v>
      </c>
      <c r="L112" s="339" t="s">
        <v>2476</v>
      </c>
      <c r="M112" s="339" t="s">
        <v>1541</v>
      </c>
      <c r="N112" s="339" t="s">
        <v>2477</v>
      </c>
      <c r="O112" s="340" t="s">
        <v>2478</v>
      </c>
      <c r="P112" s="340" t="s">
        <v>1470</v>
      </c>
      <c r="Q112" s="340">
        <v>3555</v>
      </c>
      <c r="R112" s="340" t="s">
        <v>2479</v>
      </c>
      <c r="S112" s="343" t="s">
        <v>2480</v>
      </c>
      <c r="T112" s="339" t="s">
        <v>1688</v>
      </c>
      <c r="U112" s="344">
        <v>43466</v>
      </c>
      <c r="V112" s="344">
        <v>45291</v>
      </c>
      <c r="W112" s="345" t="s">
        <v>1376</v>
      </c>
      <c r="X112" s="340" t="s">
        <v>1475</v>
      </c>
      <c r="Y112" s="340" t="s">
        <v>2481</v>
      </c>
      <c r="Z112" s="340" t="s">
        <v>1475</v>
      </c>
      <c r="AA112" s="340" t="s">
        <v>1376</v>
      </c>
      <c r="AB112" s="346" t="s">
        <v>1376</v>
      </c>
      <c r="AC112" s="340" t="s">
        <v>1376</v>
      </c>
      <c r="AD112" s="340"/>
      <c r="AE112" s="349" t="s">
        <v>1489</v>
      </c>
      <c r="AF112" s="340"/>
    </row>
    <row r="113" spans="1:32" ht="89.25" x14ac:dyDescent="0.2">
      <c r="A113" s="338">
        <v>21316</v>
      </c>
      <c r="B113" s="339">
        <v>5553</v>
      </c>
      <c r="C113" s="339"/>
      <c r="D113" s="340" t="s">
        <v>1524</v>
      </c>
      <c r="E113" s="339" t="s">
        <v>1525</v>
      </c>
      <c r="F113" s="339" t="s">
        <v>44</v>
      </c>
      <c r="G113" s="346" t="s">
        <v>2482</v>
      </c>
      <c r="H113" s="340" t="s">
        <v>2483</v>
      </c>
      <c r="I113" s="340" t="s">
        <v>2483</v>
      </c>
      <c r="J113" s="339" t="s">
        <v>1494</v>
      </c>
      <c r="K113" s="339" t="s">
        <v>2484</v>
      </c>
      <c r="L113" s="339" t="s">
        <v>2485</v>
      </c>
      <c r="M113" s="339" t="s">
        <v>1467</v>
      </c>
      <c r="N113" s="339" t="s">
        <v>2486</v>
      </c>
      <c r="O113" s="339" t="s">
        <v>2487</v>
      </c>
      <c r="P113" s="339" t="s">
        <v>1470</v>
      </c>
      <c r="Q113" s="339">
        <v>3216</v>
      </c>
      <c r="R113" s="339" t="s">
        <v>2488</v>
      </c>
      <c r="S113" s="343" t="s">
        <v>2489</v>
      </c>
      <c r="T113" s="339" t="s">
        <v>1473</v>
      </c>
      <c r="U113" s="344">
        <v>43466</v>
      </c>
      <c r="V113" s="344">
        <v>45291</v>
      </c>
      <c r="W113" s="345" t="s">
        <v>1474</v>
      </c>
      <c r="X113" s="340" t="s">
        <v>1376</v>
      </c>
      <c r="Y113" s="340" t="s">
        <v>1376</v>
      </c>
      <c r="Z113" s="340" t="s">
        <v>1376</v>
      </c>
      <c r="AA113" s="340" t="s">
        <v>1376</v>
      </c>
      <c r="AB113" s="346" t="s">
        <v>1475</v>
      </c>
      <c r="AC113" s="340" t="s">
        <v>1376</v>
      </c>
      <c r="AD113" s="340"/>
      <c r="AE113" s="361" t="s">
        <v>1653</v>
      </c>
      <c r="AF113" s="340"/>
    </row>
    <row r="114" spans="1:32" ht="51" x14ac:dyDescent="0.2">
      <c r="A114" s="338">
        <v>671</v>
      </c>
      <c r="B114" s="339">
        <v>3888</v>
      </c>
      <c r="C114" s="339"/>
      <c r="D114" s="340" t="s">
        <v>1524</v>
      </c>
      <c r="E114" s="339" t="s">
        <v>1536</v>
      </c>
      <c r="F114" s="339" t="s">
        <v>61</v>
      </c>
      <c r="G114" s="340" t="s">
        <v>2490</v>
      </c>
      <c r="H114" s="340"/>
      <c r="I114" s="340" t="s">
        <v>2491</v>
      </c>
      <c r="J114" s="339" t="s">
        <v>1464</v>
      </c>
      <c r="K114" s="339" t="s">
        <v>2492</v>
      </c>
      <c r="L114" s="339" t="s">
        <v>2493</v>
      </c>
      <c r="M114" s="339" t="s">
        <v>1483</v>
      </c>
      <c r="N114" s="339" t="s">
        <v>2494</v>
      </c>
      <c r="O114" s="339" t="s">
        <v>2495</v>
      </c>
      <c r="P114" s="339" t="s">
        <v>1470</v>
      </c>
      <c r="Q114" s="339">
        <v>3031</v>
      </c>
      <c r="R114" s="339" t="s">
        <v>2496</v>
      </c>
      <c r="S114" s="343" t="s">
        <v>2497</v>
      </c>
      <c r="T114" s="339" t="s">
        <v>1473</v>
      </c>
      <c r="U114" s="344">
        <v>43466</v>
      </c>
      <c r="V114" s="344">
        <v>45291</v>
      </c>
      <c r="W114" s="345" t="s">
        <v>1376</v>
      </c>
      <c r="X114" s="340" t="s">
        <v>1475</v>
      </c>
      <c r="Y114" s="340" t="s">
        <v>2070</v>
      </c>
      <c r="Z114" s="340" t="s">
        <v>1475</v>
      </c>
      <c r="AA114" s="340" t="s">
        <v>1376</v>
      </c>
      <c r="AB114" s="346" t="s">
        <v>1376</v>
      </c>
      <c r="AC114" s="340" t="s">
        <v>1376</v>
      </c>
      <c r="AD114" s="340"/>
      <c r="AE114" s="349" t="s">
        <v>1489</v>
      </c>
      <c r="AF114" s="340"/>
    </row>
    <row r="115" spans="1:32" ht="51" x14ac:dyDescent="0.2">
      <c r="A115" s="338">
        <v>16800</v>
      </c>
      <c r="B115" s="341">
        <v>29525</v>
      </c>
      <c r="C115" s="341"/>
      <c r="D115" s="340" t="s">
        <v>1460</v>
      </c>
      <c r="E115" s="339" t="s">
        <v>1461</v>
      </c>
      <c r="F115" s="339" t="s">
        <v>38</v>
      </c>
      <c r="G115" s="339" t="s">
        <v>2498</v>
      </c>
      <c r="H115" s="339"/>
      <c r="I115" s="340" t="s">
        <v>2499</v>
      </c>
      <c r="J115" s="339" t="s">
        <v>1464</v>
      </c>
      <c r="K115" s="339" t="s">
        <v>2500</v>
      </c>
      <c r="L115" s="339" t="s">
        <v>2501</v>
      </c>
      <c r="M115" s="339" t="s">
        <v>1541</v>
      </c>
      <c r="N115" s="339" t="s">
        <v>2502</v>
      </c>
      <c r="O115" s="340" t="s">
        <v>2503</v>
      </c>
      <c r="P115" s="340" t="s">
        <v>1470</v>
      </c>
      <c r="Q115" s="340">
        <v>3579</v>
      </c>
      <c r="R115" s="340" t="s">
        <v>2504</v>
      </c>
      <c r="S115" s="343" t="s">
        <v>2505</v>
      </c>
      <c r="T115" s="339" t="s">
        <v>1742</v>
      </c>
      <c r="U115" s="344">
        <v>43466</v>
      </c>
      <c r="V115" s="364">
        <v>44561</v>
      </c>
      <c r="W115" s="345" t="s">
        <v>1475</v>
      </c>
      <c r="X115" s="340" t="s">
        <v>1475</v>
      </c>
      <c r="Y115" s="340" t="s">
        <v>1475</v>
      </c>
      <c r="Z115" s="340" t="s">
        <v>1475</v>
      </c>
      <c r="AA115" s="340" t="s">
        <v>1475</v>
      </c>
      <c r="AB115" s="346" t="s">
        <v>1376</v>
      </c>
      <c r="AC115" s="340" t="s">
        <v>1376</v>
      </c>
      <c r="AD115" s="340"/>
      <c r="AE115" s="349" t="s">
        <v>1489</v>
      </c>
      <c r="AF115" s="340" t="s">
        <v>1952</v>
      </c>
    </row>
    <row r="116" spans="1:32" ht="51" x14ac:dyDescent="0.2">
      <c r="A116" s="338">
        <v>14423</v>
      </c>
      <c r="B116" s="340">
        <v>29532</v>
      </c>
      <c r="C116" s="340"/>
      <c r="D116" s="340" t="s">
        <v>1477</v>
      </c>
      <c r="E116" s="340" t="s">
        <v>1478</v>
      </c>
      <c r="F116" s="340" t="s">
        <v>66</v>
      </c>
      <c r="G116" s="340" t="s">
        <v>2506</v>
      </c>
      <c r="H116" s="340"/>
      <c r="I116" s="340" t="s">
        <v>2507</v>
      </c>
      <c r="J116" s="340" t="s">
        <v>1464</v>
      </c>
      <c r="K116" s="340" t="s">
        <v>2427</v>
      </c>
      <c r="L116" s="340" t="s">
        <v>2508</v>
      </c>
      <c r="M116" s="340" t="s">
        <v>1541</v>
      </c>
      <c r="N116" s="340" t="s">
        <v>2509</v>
      </c>
      <c r="O116" s="340" t="s">
        <v>1888</v>
      </c>
      <c r="P116" s="340" t="s">
        <v>1470</v>
      </c>
      <c r="Q116" s="340">
        <v>3150</v>
      </c>
      <c r="R116" s="340" t="s">
        <v>2510</v>
      </c>
      <c r="S116" s="343" t="s">
        <v>2511</v>
      </c>
      <c r="T116" s="339" t="s">
        <v>1473</v>
      </c>
      <c r="U116" s="344">
        <v>43466</v>
      </c>
      <c r="V116" s="344">
        <v>45291</v>
      </c>
      <c r="W116" s="345" t="s">
        <v>1376</v>
      </c>
      <c r="X116" s="340" t="s">
        <v>1475</v>
      </c>
      <c r="Y116" s="340" t="s">
        <v>1475</v>
      </c>
      <c r="Z116" s="340" t="s">
        <v>1475</v>
      </c>
      <c r="AA116" s="340" t="s">
        <v>1376</v>
      </c>
      <c r="AB116" s="346" t="s">
        <v>1376</v>
      </c>
      <c r="AC116" s="340" t="s">
        <v>1376</v>
      </c>
      <c r="AD116" s="340"/>
      <c r="AE116" s="349" t="s">
        <v>1489</v>
      </c>
      <c r="AF116" s="340"/>
    </row>
    <row r="117" spans="1:32" ht="51" x14ac:dyDescent="0.2">
      <c r="A117" s="338">
        <v>680</v>
      </c>
      <c r="B117" s="340">
        <v>6431</v>
      </c>
      <c r="C117" s="340"/>
      <c r="D117" s="340" t="s">
        <v>1477</v>
      </c>
      <c r="E117" s="340" t="s">
        <v>1478</v>
      </c>
      <c r="F117" s="340" t="s">
        <v>26</v>
      </c>
      <c r="G117" s="340" t="s">
        <v>2512</v>
      </c>
      <c r="H117" s="340"/>
      <c r="I117" s="340" t="s">
        <v>2513</v>
      </c>
      <c r="J117" s="340" t="s">
        <v>1464</v>
      </c>
      <c r="K117" s="340" t="s">
        <v>2514</v>
      </c>
      <c r="L117" s="340" t="s">
        <v>2515</v>
      </c>
      <c r="M117" s="340" t="s">
        <v>1483</v>
      </c>
      <c r="N117" s="340" t="s">
        <v>2516</v>
      </c>
      <c r="O117" s="340" t="s">
        <v>2517</v>
      </c>
      <c r="P117" s="340" t="s">
        <v>1470</v>
      </c>
      <c r="Q117" s="340">
        <v>3101</v>
      </c>
      <c r="R117" s="340" t="s">
        <v>2518</v>
      </c>
      <c r="S117" s="343" t="s">
        <v>2519</v>
      </c>
      <c r="T117" s="339" t="s">
        <v>1473</v>
      </c>
      <c r="U117" s="344">
        <v>43466</v>
      </c>
      <c r="V117" s="344">
        <v>45291</v>
      </c>
      <c r="W117" s="345" t="s">
        <v>1376</v>
      </c>
      <c r="X117" s="340" t="s">
        <v>1475</v>
      </c>
      <c r="Y117" s="340" t="s">
        <v>2346</v>
      </c>
      <c r="Z117" s="340" t="s">
        <v>1475</v>
      </c>
      <c r="AA117" s="340" t="s">
        <v>1376</v>
      </c>
      <c r="AB117" s="346" t="s">
        <v>1376</v>
      </c>
      <c r="AC117" s="340" t="s">
        <v>1376</v>
      </c>
      <c r="AD117" s="340"/>
      <c r="AE117" s="349" t="s">
        <v>1489</v>
      </c>
      <c r="AF117" s="340"/>
    </row>
    <row r="118" spans="1:32" s="374" customFormat="1" ht="51" x14ac:dyDescent="0.2">
      <c r="A118" s="366">
        <v>14425</v>
      </c>
      <c r="B118" s="346">
        <v>20115</v>
      </c>
      <c r="C118" s="346"/>
      <c r="D118" s="346" t="s">
        <v>1477</v>
      </c>
      <c r="E118" s="346" t="s">
        <v>1490</v>
      </c>
      <c r="F118" s="346" t="s">
        <v>86</v>
      </c>
      <c r="G118" s="346" t="s">
        <v>2520</v>
      </c>
      <c r="H118" s="346"/>
      <c r="I118" s="340" t="s">
        <v>2521</v>
      </c>
      <c r="J118" s="346" t="s">
        <v>1464</v>
      </c>
      <c r="K118" s="346" t="s">
        <v>1481</v>
      </c>
      <c r="L118" s="346" t="s">
        <v>1829</v>
      </c>
      <c r="M118" s="346" t="s">
        <v>1483</v>
      </c>
      <c r="N118" s="346" t="s">
        <v>2522</v>
      </c>
      <c r="O118" s="346" t="s">
        <v>2523</v>
      </c>
      <c r="P118" s="346" t="s">
        <v>1470</v>
      </c>
      <c r="Q118" s="365">
        <v>3732</v>
      </c>
      <c r="R118" s="365" t="s">
        <v>2524</v>
      </c>
      <c r="S118" s="370" t="s">
        <v>2525</v>
      </c>
      <c r="T118" s="365" t="s">
        <v>1742</v>
      </c>
      <c r="U118" s="371">
        <v>43466</v>
      </c>
      <c r="V118" s="385">
        <v>44561</v>
      </c>
      <c r="W118" s="372" t="s">
        <v>1376</v>
      </c>
      <c r="X118" s="346" t="s">
        <v>1475</v>
      </c>
      <c r="Y118" s="346" t="s">
        <v>1475</v>
      </c>
      <c r="Z118" s="346" t="s">
        <v>1475</v>
      </c>
      <c r="AA118" s="346" t="s">
        <v>1376</v>
      </c>
      <c r="AB118" s="346" t="s">
        <v>1376</v>
      </c>
      <c r="AC118" s="346" t="s">
        <v>1376</v>
      </c>
      <c r="AD118" s="346"/>
      <c r="AE118" s="373" t="s">
        <v>2526</v>
      </c>
      <c r="AF118" s="346"/>
    </row>
    <row r="119" spans="1:32" ht="51" x14ac:dyDescent="0.2">
      <c r="A119" s="338">
        <v>694</v>
      </c>
      <c r="B119" s="340">
        <v>20116</v>
      </c>
      <c r="C119" s="340"/>
      <c r="D119" s="340" t="s">
        <v>1477</v>
      </c>
      <c r="E119" s="340" t="s">
        <v>1490</v>
      </c>
      <c r="F119" s="340" t="s">
        <v>1991</v>
      </c>
      <c r="G119" s="340" t="s">
        <v>2527</v>
      </c>
      <c r="H119" s="340"/>
      <c r="I119" s="340" t="s">
        <v>2528</v>
      </c>
      <c r="J119" s="340" t="s">
        <v>1937</v>
      </c>
      <c r="K119" s="340" t="s">
        <v>2529</v>
      </c>
      <c r="L119" s="340" t="s">
        <v>2530</v>
      </c>
      <c r="M119" s="340" t="s">
        <v>1541</v>
      </c>
      <c r="N119" s="340" t="s">
        <v>2531</v>
      </c>
      <c r="O119" s="340" t="s">
        <v>2532</v>
      </c>
      <c r="P119" s="340" t="s">
        <v>1470</v>
      </c>
      <c r="Q119" s="340">
        <v>3763</v>
      </c>
      <c r="R119" s="340" t="s">
        <v>2533</v>
      </c>
      <c r="S119" s="350" t="s">
        <v>2534</v>
      </c>
      <c r="T119" s="339" t="s">
        <v>1473</v>
      </c>
      <c r="U119" s="344">
        <v>43466</v>
      </c>
      <c r="V119" s="344">
        <v>45291</v>
      </c>
      <c r="W119" s="345" t="s">
        <v>1376</v>
      </c>
      <c r="X119" s="340" t="s">
        <v>1475</v>
      </c>
      <c r="Y119" s="340" t="s">
        <v>1475</v>
      </c>
      <c r="Z119" s="340" t="s">
        <v>1475</v>
      </c>
      <c r="AA119" s="340" t="s">
        <v>1376</v>
      </c>
      <c r="AB119" s="346" t="s">
        <v>1376</v>
      </c>
      <c r="AC119" s="340" t="s">
        <v>1376</v>
      </c>
      <c r="AD119" s="340"/>
      <c r="AE119" s="349" t="s">
        <v>1489</v>
      </c>
      <c r="AF119" s="340"/>
    </row>
    <row r="120" spans="1:32" ht="51" x14ac:dyDescent="0.2">
      <c r="A120" s="338">
        <v>708</v>
      </c>
      <c r="B120" s="341">
        <v>3897</v>
      </c>
      <c r="C120" s="341"/>
      <c r="D120" s="340" t="s">
        <v>1460</v>
      </c>
      <c r="E120" s="339" t="s">
        <v>1461</v>
      </c>
      <c r="F120" s="339" t="s">
        <v>29</v>
      </c>
      <c r="G120" s="339" t="s">
        <v>2535</v>
      </c>
      <c r="H120" s="339"/>
      <c r="I120" s="340" t="s">
        <v>2536</v>
      </c>
      <c r="J120" s="339" t="s">
        <v>2537</v>
      </c>
      <c r="K120" s="339" t="s">
        <v>2538</v>
      </c>
      <c r="L120" s="339" t="s">
        <v>2539</v>
      </c>
      <c r="M120" s="339" t="s">
        <v>1467</v>
      </c>
      <c r="N120" s="339" t="s">
        <v>2540</v>
      </c>
      <c r="O120" s="340" t="s">
        <v>2541</v>
      </c>
      <c r="P120" s="340" t="s">
        <v>1470</v>
      </c>
      <c r="Q120" s="340">
        <v>3620</v>
      </c>
      <c r="R120" s="340" t="s">
        <v>2542</v>
      </c>
      <c r="S120" s="343" t="s">
        <v>2543</v>
      </c>
      <c r="T120" s="342" t="s">
        <v>1742</v>
      </c>
      <c r="U120" s="344">
        <v>43466</v>
      </c>
      <c r="V120" s="364">
        <v>44561</v>
      </c>
      <c r="W120" s="345" t="s">
        <v>1376</v>
      </c>
      <c r="X120" s="340" t="s">
        <v>1475</v>
      </c>
      <c r="Y120" s="340" t="s">
        <v>2544</v>
      </c>
      <c r="Z120" s="340" t="s">
        <v>1475</v>
      </c>
      <c r="AA120" s="340" t="s">
        <v>1475</v>
      </c>
      <c r="AB120" s="346" t="s">
        <v>1376</v>
      </c>
      <c r="AC120" s="340" t="s">
        <v>1376</v>
      </c>
      <c r="AD120" s="340"/>
      <c r="AE120" s="349" t="s">
        <v>1489</v>
      </c>
      <c r="AF120" s="340"/>
    </row>
    <row r="121" spans="1:32" ht="51" x14ac:dyDescent="0.2">
      <c r="A121" s="338">
        <v>714</v>
      </c>
      <c r="B121" s="341">
        <v>6489</v>
      </c>
      <c r="C121" s="341"/>
      <c r="D121" s="340" t="s">
        <v>1460</v>
      </c>
      <c r="E121" s="339" t="s">
        <v>1461</v>
      </c>
      <c r="F121" s="339" t="s">
        <v>56</v>
      </c>
      <c r="G121" s="339" t="s">
        <v>2545</v>
      </c>
      <c r="H121" s="339" t="s">
        <v>2546</v>
      </c>
      <c r="I121" s="340" t="s">
        <v>2547</v>
      </c>
      <c r="J121" s="339" t="s">
        <v>1635</v>
      </c>
      <c r="K121" s="339" t="s">
        <v>2548</v>
      </c>
      <c r="L121" s="339" t="s">
        <v>2549</v>
      </c>
      <c r="M121" s="339" t="s">
        <v>1561</v>
      </c>
      <c r="N121" s="340" t="s">
        <v>2550</v>
      </c>
      <c r="O121" s="340" t="s">
        <v>2551</v>
      </c>
      <c r="P121" s="340" t="s">
        <v>1470</v>
      </c>
      <c r="Q121" s="340">
        <v>3444</v>
      </c>
      <c r="R121" s="340" t="s">
        <v>2552</v>
      </c>
      <c r="S121" s="350" t="s">
        <v>2553</v>
      </c>
      <c r="T121" s="339" t="s">
        <v>1473</v>
      </c>
      <c r="U121" s="344">
        <v>43466</v>
      </c>
      <c r="V121" s="344">
        <v>45291</v>
      </c>
      <c r="W121" s="345" t="s">
        <v>1376</v>
      </c>
      <c r="X121" s="340" t="s">
        <v>1475</v>
      </c>
      <c r="Y121" s="340" t="s">
        <v>2554</v>
      </c>
      <c r="Z121" s="340" t="s">
        <v>1475</v>
      </c>
      <c r="AA121" s="340" t="s">
        <v>1376</v>
      </c>
      <c r="AB121" s="346" t="s">
        <v>1376</v>
      </c>
      <c r="AC121" s="340" t="s">
        <v>1376</v>
      </c>
      <c r="AD121" s="340"/>
      <c r="AE121" s="349" t="s">
        <v>1489</v>
      </c>
      <c r="AF121" s="340"/>
    </row>
    <row r="122" spans="1:32" ht="51" x14ac:dyDescent="0.2">
      <c r="A122" s="338">
        <v>6427</v>
      </c>
      <c r="B122" s="341">
        <v>29545</v>
      </c>
      <c r="C122" s="341">
        <v>3902</v>
      </c>
      <c r="D122" s="340" t="s">
        <v>1460</v>
      </c>
      <c r="E122" s="339" t="s">
        <v>1536</v>
      </c>
      <c r="F122" s="339" t="s">
        <v>91</v>
      </c>
      <c r="G122" s="339" t="s">
        <v>2555</v>
      </c>
      <c r="H122" s="339"/>
      <c r="I122" s="340" t="s">
        <v>2556</v>
      </c>
      <c r="J122" s="339" t="s">
        <v>1597</v>
      </c>
      <c r="K122" s="339" t="s">
        <v>2557</v>
      </c>
      <c r="L122" s="339" t="s">
        <v>2558</v>
      </c>
      <c r="M122" s="339" t="s">
        <v>1628</v>
      </c>
      <c r="N122" s="340" t="s">
        <v>2559</v>
      </c>
      <c r="O122" s="340" t="s">
        <v>2560</v>
      </c>
      <c r="P122" s="340" t="s">
        <v>1470</v>
      </c>
      <c r="Q122" s="340">
        <v>3075</v>
      </c>
      <c r="R122" s="340" t="s">
        <v>2561</v>
      </c>
      <c r="S122" s="343" t="s">
        <v>2562</v>
      </c>
      <c r="T122" s="339" t="s">
        <v>1473</v>
      </c>
      <c r="U122" s="344">
        <v>43466</v>
      </c>
      <c r="V122" s="344">
        <v>45291</v>
      </c>
      <c r="W122" s="345" t="s">
        <v>1376</v>
      </c>
      <c r="X122" s="340" t="s">
        <v>1475</v>
      </c>
      <c r="Y122" s="340" t="s">
        <v>2563</v>
      </c>
      <c r="Z122" s="340" t="s">
        <v>1475</v>
      </c>
      <c r="AA122" s="340" t="s">
        <v>1376</v>
      </c>
      <c r="AB122" s="346" t="s">
        <v>1376</v>
      </c>
      <c r="AC122" s="340" t="s">
        <v>1376</v>
      </c>
      <c r="AD122" s="340"/>
      <c r="AE122" s="349" t="s">
        <v>1489</v>
      </c>
      <c r="AF122" s="340" t="s">
        <v>2564</v>
      </c>
    </row>
    <row r="123" spans="1:32" ht="76.5" x14ac:dyDescent="0.2">
      <c r="A123" s="338">
        <v>725</v>
      </c>
      <c r="B123" s="355">
        <v>29557</v>
      </c>
      <c r="C123" s="355">
        <v>22053</v>
      </c>
      <c r="D123" s="340" t="s">
        <v>1555</v>
      </c>
      <c r="E123" s="339" t="s">
        <v>1689</v>
      </c>
      <c r="F123" s="339" t="s">
        <v>37</v>
      </c>
      <c r="G123" s="360" t="s">
        <v>2565</v>
      </c>
      <c r="H123" s="360"/>
      <c r="I123" s="340" t="s">
        <v>2566</v>
      </c>
      <c r="J123" s="360" t="s">
        <v>1464</v>
      </c>
      <c r="K123" s="360" t="s">
        <v>1736</v>
      </c>
      <c r="L123" s="360" t="s">
        <v>2264</v>
      </c>
      <c r="M123" s="360" t="s">
        <v>1483</v>
      </c>
      <c r="N123" s="360" t="s">
        <v>2567</v>
      </c>
      <c r="O123" s="360" t="s">
        <v>2568</v>
      </c>
      <c r="P123" s="355" t="s">
        <v>1470</v>
      </c>
      <c r="Q123" s="340">
        <v>3910</v>
      </c>
      <c r="R123" s="340" t="s">
        <v>2569</v>
      </c>
      <c r="S123" s="378" t="s">
        <v>2570</v>
      </c>
      <c r="T123" s="340" t="s">
        <v>1473</v>
      </c>
      <c r="U123" s="344">
        <v>43466</v>
      </c>
      <c r="V123" s="344">
        <v>45291</v>
      </c>
      <c r="W123" s="345" t="s">
        <v>1376</v>
      </c>
      <c r="X123" s="340" t="s">
        <v>1376</v>
      </c>
      <c r="Y123" s="340" t="s">
        <v>2372</v>
      </c>
      <c r="Z123" s="340" t="s">
        <v>1475</v>
      </c>
      <c r="AA123" s="340" t="s">
        <v>1376</v>
      </c>
      <c r="AB123" s="346" t="s">
        <v>1376</v>
      </c>
      <c r="AC123" s="340" t="s">
        <v>1376</v>
      </c>
      <c r="AD123" s="340"/>
      <c r="AE123" s="349" t="s">
        <v>1546</v>
      </c>
      <c r="AF123" s="340" t="s">
        <v>2571</v>
      </c>
    </row>
    <row r="124" spans="1:32" ht="51" x14ac:dyDescent="0.2">
      <c r="A124" s="338">
        <v>728</v>
      </c>
      <c r="B124" s="339">
        <v>20120</v>
      </c>
      <c r="C124" s="339"/>
      <c r="D124" s="340" t="s">
        <v>1524</v>
      </c>
      <c r="E124" s="339" t="s">
        <v>1525</v>
      </c>
      <c r="F124" s="339" t="s">
        <v>44</v>
      </c>
      <c r="G124" s="340" t="s">
        <v>2572</v>
      </c>
      <c r="H124" s="340"/>
      <c r="I124" s="340" t="s">
        <v>2573</v>
      </c>
      <c r="J124" s="339" t="s">
        <v>1937</v>
      </c>
      <c r="K124" s="339" t="s">
        <v>2558</v>
      </c>
      <c r="L124" s="339" t="s">
        <v>2574</v>
      </c>
      <c r="M124" s="339" t="s">
        <v>1483</v>
      </c>
      <c r="N124" s="339" t="s">
        <v>2575</v>
      </c>
      <c r="O124" s="339" t="s">
        <v>2576</v>
      </c>
      <c r="P124" s="339" t="s">
        <v>1470</v>
      </c>
      <c r="Q124" s="339">
        <v>3212</v>
      </c>
      <c r="R124" s="339" t="s">
        <v>2577</v>
      </c>
      <c r="S124" s="343" t="s">
        <v>2578</v>
      </c>
      <c r="T124" s="339" t="s">
        <v>1473</v>
      </c>
      <c r="U124" s="344">
        <v>43466</v>
      </c>
      <c r="V124" s="344">
        <v>45291</v>
      </c>
      <c r="W124" s="345" t="s">
        <v>1376</v>
      </c>
      <c r="X124" s="340" t="s">
        <v>1475</v>
      </c>
      <c r="Y124" s="340" t="s">
        <v>1475</v>
      </c>
      <c r="Z124" s="340" t="s">
        <v>1475</v>
      </c>
      <c r="AA124" s="340" t="s">
        <v>1376</v>
      </c>
      <c r="AB124" s="346" t="s">
        <v>1376</v>
      </c>
      <c r="AC124" s="340" t="s">
        <v>1376</v>
      </c>
      <c r="AD124" s="340"/>
      <c r="AE124" s="349" t="s">
        <v>1489</v>
      </c>
      <c r="AF124" s="340"/>
    </row>
    <row r="125" spans="1:32" ht="30" x14ac:dyDescent="0.2">
      <c r="A125" s="338">
        <v>14163</v>
      </c>
      <c r="B125" s="339">
        <v>5064</v>
      </c>
      <c r="C125" s="339"/>
      <c r="D125" s="340" t="s">
        <v>1524</v>
      </c>
      <c r="E125" s="339" t="s">
        <v>1615</v>
      </c>
      <c r="F125" s="339" t="s">
        <v>68</v>
      </c>
      <c r="G125" s="340" t="s">
        <v>2579</v>
      </c>
      <c r="H125" s="340"/>
      <c r="I125" s="340" t="s">
        <v>2580</v>
      </c>
      <c r="J125" s="339" t="s">
        <v>1635</v>
      </c>
      <c r="K125" s="339" t="s">
        <v>1719</v>
      </c>
      <c r="L125" s="339" t="s">
        <v>2581</v>
      </c>
      <c r="M125" s="339" t="s">
        <v>1467</v>
      </c>
      <c r="N125" s="339" t="s">
        <v>2582</v>
      </c>
      <c r="O125" s="339" t="s">
        <v>2583</v>
      </c>
      <c r="P125" s="339" t="s">
        <v>1470</v>
      </c>
      <c r="Q125" s="339">
        <v>3340</v>
      </c>
      <c r="R125" s="339" t="s">
        <v>2584</v>
      </c>
      <c r="S125" s="343" t="s">
        <v>2585</v>
      </c>
      <c r="T125" s="339" t="s">
        <v>1473</v>
      </c>
      <c r="U125" s="344">
        <v>43466</v>
      </c>
      <c r="V125" s="344">
        <v>45291</v>
      </c>
      <c r="W125" s="345" t="s">
        <v>1474</v>
      </c>
      <c r="X125" s="340" t="s">
        <v>1376</v>
      </c>
      <c r="Y125" s="340" t="s">
        <v>1376</v>
      </c>
      <c r="Z125" s="340" t="s">
        <v>1376</v>
      </c>
      <c r="AA125" s="340" t="s">
        <v>1376</v>
      </c>
      <c r="AB125" s="346" t="s">
        <v>1475</v>
      </c>
      <c r="AC125" s="340" t="s">
        <v>1376</v>
      </c>
      <c r="AD125" s="340"/>
      <c r="AE125" s="375" t="s">
        <v>2586</v>
      </c>
      <c r="AF125" s="340" t="s">
        <v>2587</v>
      </c>
    </row>
    <row r="126" spans="1:32" ht="63.75" x14ac:dyDescent="0.2">
      <c r="A126" s="338">
        <v>737</v>
      </c>
      <c r="B126" s="339">
        <v>6408</v>
      </c>
      <c r="C126" s="339"/>
      <c r="D126" s="340" t="s">
        <v>1524</v>
      </c>
      <c r="E126" s="339" t="s">
        <v>1536</v>
      </c>
      <c r="F126" s="339" t="s">
        <v>48</v>
      </c>
      <c r="G126" s="340" t="s">
        <v>2588</v>
      </c>
      <c r="H126" s="340"/>
      <c r="I126" s="340" t="s">
        <v>2589</v>
      </c>
      <c r="J126" s="339" t="s">
        <v>1494</v>
      </c>
      <c r="K126" s="339" t="s">
        <v>2255</v>
      </c>
      <c r="L126" s="339" t="s">
        <v>2590</v>
      </c>
      <c r="M126" s="339" t="s">
        <v>1467</v>
      </c>
      <c r="N126" s="339" t="s">
        <v>2591</v>
      </c>
      <c r="O126" s="339" t="s">
        <v>2592</v>
      </c>
      <c r="P126" s="339" t="s">
        <v>1470</v>
      </c>
      <c r="Q126" s="339">
        <v>3028</v>
      </c>
      <c r="R126" s="339" t="s">
        <v>2593</v>
      </c>
      <c r="S126" s="343" t="s">
        <v>2594</v>
      </c>
      <c r="T126" s="339" t="s">
        <v>1473</v>
      </c>
      <c r="U126" s="344">
        <v>43466</v>
      </c>
      <c r="V126" s="344">
        <v>45291</v>
      </c>
      <c r="W126" s="345" t="s">
        <v>1474</v>
      </c>
      <c r="X126" s="340" t="s">
        <v>1376</v>
      </c>
      <c r="Y126" s="340" t="s">
        <v>1376</v>
      </c>
      <c r="Z126" s="340" t="s">
        <v>1376</v>
      </c>
      <c r="AA126" s="340" t="s">
        <v>1376</v>
      </c>
      <c r="AB126" s="346" t="s">
        <v>1376</v>
      </c>
      <c r="AC126" s="340" t="s">
        <v>1376</v>
      </c>
      <c r="AD126" s="340"/>
      <c r="AE126" s="349" t="s">
        <v>1808</v>
      </c>
      <c r="AF126" s="340"/>
    </row>
    <row r="127" spans="1:32" ht="51" x14ac:dyDescent="0.2">
      <c r="A127" s="338">
        <v>19712</v>
      </c>
      <c r="B127" s="339">
        <v>29518</v>
      </c>
      <c r="C127" s="339"/>
      <c r="D127" s="340" t="s">
        <v>1524</v>
      </c>
      <c r="E127" s="339" t="s">
        <v>1525</v>
      </c>
      <c r="F127" s="339" t="s">
        <v>44</v>
      </c>
      <c r="G127" s="346" t="s">
        <v>2595</v>
      </c>
      <c r="H127" s="340"/>
      <c r="I127" s="340" t="s">
        <v>2596</v>
      </c>
      <c r="J127" s="339" t="s">
        <v>1464</v>
      </c>
      <c r="K127" s="339" t="s">
        <v>1974</v>
      </c>
      <c r="L127" s="339" t="s">
        <v>2597</v>
      </c>
      <c r="M127" s="339" t="s">
        <v>1531</v>
      </c>
      <c r="N127" s="339" t="s">
        <v>2598</v>
      </c>
      <c r="O127" s="339" t="s">
        <v>2599</v>
      </c>
      <c r="P127" s="339" t="s">
        <v>1470</v>
      </c>
      <c r="Q127" s="339">
        <v>3224</v>
      </c>
      <c r="R127" s="339" t="s">
        <v>2600</v>
      </c>
      <c r="S127" s="343" t="s">
        <v>2601</v>
      </c>
      <c r="T127" s="339" t="s">
        <v>1742</v>
      </c>
      <c r="U127" s="344">
        <v>43466</v>
      </c>
      <c r="V127" s="364">
        <v>44561</v>
      </c>
      <c r="W127" s="345" t="s">
        <v>1475</v>
      </c>
      <c r="X127" s="340" t="s">
        <v>1475</v>
      </c>
      <c r="Y127" s="340" t="s">
        <v>1475</v>
      </c>
      <c r="Z127" s="340" t="s">
        <v>1475</v>
      </c>
      <c r="AA127" s="340" t="s">
        <v>1475</v>
      </c>
      <c r="AB127" s="346" t="s">
        <v>1376</v>
      </c>
      <c r="AC127" s="340" t="s">
        <v>1376</v>
      </c>
      <c r="AD127" s="340"/>
      <c r="AE127" s="349" t="s">
        <v>1489</v>
      </c>
      <c r="AF127" s="340" t="s">
        <v>1952</v>
      </c>
    </row>
    <row r="128" spans="1:32" ht="51" x14ac:dyDescent="0.2">
      <c r="A128" s="338">
        <v>3244</v>
      </c>
      <c r="B128" s="339">
        <v>29539</v>
      </c>
      <c r="C128" s="339"/>
      <c r="D128" s="340" t="s">
        <v>1477</v>
      </c>
      <c r="E128" s="340" t="s">
        <v>1478</v>
      </c>
      <c r="F128" s="340" t="s">
        <v>66</v>
      </c>
      <c r="G128" s="340" t="s">
        <v>2602</v>
      </c>
      <c r="H128" s="340"/>
      <c r="I128" s="340" t="s">
        <v>2603</v>
      </c>
      <c r="J128" s="340" t="s">
        <v>1494</v>
      </c>
      <c r="K128" s="340" t="s">
        <v>2604</v>
      </c>
      <c r="L128" s="340" t="s">
        <v>2605</v>
      </c>
      <c r="M128" s="340" t="s">
        <v>2606</v>
      </c>
      <c r="N128" s="340" t="s">
        <v>2607</v>
      </c>
      <c r="O128" s="340" t="s">
        <v>1888</v>
      </c>
      <c r="P128" s="340" t="s">
        <v>1470</v>
      </c>
      <c r="Q128" s="340">
        <v>3150</v>
      </c>
      <c r="R128" s="340" t="s">
        <v>2608</v>
      </c>
      <c r="S128" s="343" t="s">
        <v>2609</v>
      </c>
      <c r="T128" s="340" t="s">
        <v>1473</v>
      </c>
      <c r="U128" s="344">
        <v>43466</v>
      </c>
      <c r="V128" s="344">
        <v>45291</v>
      </c>
      <c r="W128" s="345" t="s">
        <v>1475</v>
      </c>
      <c r="X128" s="340" t="s">
        <v>1475</v>
      </c>
      <c r="Y128" s="340" t="s">
        <v>1475</v>
      </c>
      <c r="Z128" s="340" t="s">
        <v>1475</v>
      </c>
      <c r="AA128" s="340" t="s">
        <v>1475</v>
      </c>
      <c r="AB128" s="346" t="s">
        <v>1475</v>
      </c>
      <c r="AC128" s="340" t="s">
        <v>1475</v>
      </c>
      <c r="AD128" s="340"/>
      <c r="AE128" s="375" t="s">
        <v>2610</v>
      </c>
      <c r="AF128" s="340" t="s">
        <v>1952</v>
      </c>
    </row>
    <row r="129" spans="1:32" ht="51" x14ac:dyDescent="0.2">
      <c r="A129" s="338">
        <v>14429</v>
      </c>
      <c r="B129" s="339">
        <v>20111</v>
      </c>
      <c r="C129" s="339"/>
      <c r="D129" s="340" t="s">
        <v>1524</v>
      </c>
      <c r="E129" s="339" t="s">
        <v>1615</v>
      </c>
      <c r="F129" s="339" t="s">
        <v>89</v>
      </c>
      <c r="G129" s="340" t="s">
        <v>2611</v>
      </c>
      <c r="H129" s="340" t="s">
        <v>2612</v>
      </c>
      <c r="I129" s="340" t="s">
        <v>2613</v>
      </c>
      <c r="J129" s="339" t="s">
        <v>1464</v>
      </c>
      <c r="K129" s="339" t="s">
        <v>1559</v>
      </c>
      <c r="L129" s="339" t="s">
        <v>2614</v>
      </c>
      <c r="M129" s="339" t="s">
        <v>1541</v>
      </c>
      <c r="N129" s="339" t="s">
        <v>2615</v>
      </c>
      <c r="O129" s="339" t="s">
        <v>2616</v>
      </c>
      <c r="P129" s="339" t="s">
        <v>1470</v>
      </c>
      <c r="Q129" s="339">
        <v>3419</v>
      </c>
      <c r="R129" s="339" t="s">
        <v>2617</v>
      </c>
      <c r="S129" s="343" t="s">
        <v>2618</v>
      </c>
      <c r="T129" s="339" t="s">
        <v>1473</v>
      </c>
      <c r="U129" s="344">
        <v>43466</v>
      </c>
      <c r="V129" s="344">
        <v>45291</v>
      </c>
      <c r="W129" s="345" t="s">
        <v>1376</v>
      </c>
      <c r="X129" s="340" t="s">
        <v>1475</v>
      </c>
      <c r="Y129" s="340" t="s">
        <v>1475</v>
      </c>
      <c r="Z129" s="340" t="s">
        <v>1475</v>
      </c>
      <c r="AA129" s="340" t="s">
        <v>1376</v>
      </c>
      <c r="AB129" s="346" t="s">
        <v>1376</v>
      </c>
      <c r="AC129" s="340" t="s">
        <v>1376</v>
      </c>
      <c r="AD129" s="340"/>
      <c r="AE129" s="349" t="s">
        <v>1489</v>
      </c>
      <c r="AF129" s="340"/>
    </row>
    <row r="130" spans="1:32" ht="51" x14ac:dyDescent="0.2">
      <c r="A130" s="338">
        <v>6126</v>
      </c>
      <c r="B130" s="340">
        <v>29515</v>
      </c>
      <c r="C130" s="340"/>
      <c r="D130" s="340" t="s">
        <v>1477</v>
      </c>
      <c r="E130" s="340" t="s">
        <v>1478</v>
      </c>
      <c r="F130" s="340" t="s">
        <v>57</v>
      </c>
      <c r="G130" s="340" t="s">
        <v>2619</v>
      </c>
      <c r="H130" s="340"/>
      <c r="I130" s="340" t="s">
        <v>2620</v>
      </c>
      <c r="J130" s="340" t="s">
        <v>1464</v>
      </c>
      <c r="K130" s="340" t="s">
        <v>2621</v>
      </c>
      <c r="L130" s="340" t="s">
        <v>2622</v>
      </c>
      <c r="M130" s="340" t="s">
        <v>2189</v>
      </c>
      <c r="N130" s="340" t="s">
        <v>2623</v>
      </c>
      <c r="O130" s="340" t="s">
        <v>2624</v>
      </c>
      <c r="P130" s="340" t="s">
        <v>1470</v>
      </c>
      <c r="Q130" s="340">
        <v>3107</v>
      </c>
      <c r="R130" s="340" t="s">
        <v>2625</v>
      </c>
      <c r="S130" s="343" t="s">
        <v>2626</v>
      </c>
      <c r="T130" s="339" t="s">
        <v>1473</v>
      </c>
      <c r="U130" s="344">
        <v>43466</v>
      </c>
      <c r="V130" s="344">
        <v>45291</v>
      </c>
      <c r="W130" s="345" t="s">
        <v>1376</v>
      </c>
      <c r="X130" s="340" t="s">
        <v>1475</v>
      </c>
      <c r="Y130" s="340" t="s">
        <v>1475</v>
      </c>
      <c r="Z130" s="340" t="s">
        <v>1475</v>
      </c>
      <c r="AA130" s="340" t="s">
        <v>1376</v>
      </c>
      <c r="AB130" s="346" t="s">
        <v>1376</v>
      </c>
      <c r="AC130" s="340" t="s">
        <v>1376</v>
      </c>
      <c r="AD130" s="340"/>
      <c r="AE130" s="349" t="s">
        <v>1489</v>
      </c>
      <c r="AF130" s="340"/>
    </row>
    <row r="131" spans="1:32" ht="51" x14ac:dyDescent="0.2">
      <c r="A131" s="338">
        <v>14431</v>
      </c>
      <c r="B131" s="355">
        <v>3913</v>
      </c>
      <c r="C131" s="355"/>
      <c r="D131" s="340" t="s">
        <v>1555</v>
      </c>
      <c r="E131" s="339" t="s">
        <v>1689</v>
      </c>
      <c r="F131" s="339" t="s">
        <v>30</v>
      </c>
      <c r="G131" s="360" t="s">
        <v>2627</v>
      </c>
      <c r="H131" s="360" t="s">
        <v>2628</v>
      </c>
      <c r="I131" s="340" t="s">
        <v>2629</v>
      </c>
      <c r="J131" s="360" t="s">
        <v>1464</v>
      </c>
      <c r="K131" s="360" t="s">
        <v>2630</v>
      </c>
      <c r="L131" s="360" t="s">
        <v>2631</v>
      </c>
      <c r="M131" s="360" t="s">
        <v>1467</v>
      </c>
      <c r="N131" s="360" t="s">
        <v>2632</v>
      </c>
      <c r="O131" s="360" t="s">
        <v>2633</v>
      </c>
      <c r="P131" s="355" t="s">
        <v>1470</v>
      </c>
      <c r="Q131" s="340">
        <v>3810</v>
      </c>
      <c r="R131" s="340" t="s">
        <v>2634</v>
      </c>
      <c r="S131" s="362" t="s">
        <v>2635</v>
      </c>
      <c r="T131" s="340" t="s">
        <v>1473</v>
      </c>
      <c r="U131" s="344">
        <v>43466</v>
      </c>
      <c r="V131" s="344">
        <v>45291</v>
      </c>
      <c r="W131" s="345" t="s">
        <v>1376</v>
      </c>
      <c r="X131" s="340" t="s">
        <v>1475</v>
      </c>
      <c r="Y131" s="340" t="s">
        <v>2636</v>
      </c>
      <c r="Z131" s="340" t="s">
        <v>1475</v>
      </c>
      <c r="AA131" s="340" t="s">
        <v>1376</v>
      </c>
      <c r="AB131" s="346" t="s">
        <v>1376</v>
      </c>
      <c r="AC131" s="340" t="s">
        <v>1376</v>
      </c>
      <c r="AD131" s="340"/>
      <c r="AE131" s="349" t="s">
        <v>1489</v>
      </c>
      <c r="AF131" s="340"/>
    </row>
    <row r="132" spans="1:32" ht="45" x14ac:dyDescent="0.2">
      <c r="A132" s="338">
        <v>19768</v>
      </c>
      <c r="B132" s="339">
        <v>21226</v>
      </c>
      <c r="C132" s="339"/>
      <c r="D132" s="340" t="s">
        <v>1460</v>
      </c>
      <c r="E132" s="339" t="s">
        <v>1461</v>
      </c>
      <c r="F132" s="339" t="s">
        <v>42</v>
      </c>
      <c r="G132" s="339" t="s">
        <v>2637</v>
      </c>
      <c r="H132" s="339" t="s">
        <v>2638</v>
      </c>
      <c r="I132" s="340" t="s">
        <v>2639</v>
      </c>
      <c r="J132" s="339" t="s">
        <v>1464</v>
      </c>
      <c r="K132" s="339" t="s">
        <v>2640</v>
      </c>
      <c r="L132" s="339" t="s">
        <v>2641</v>
      </c>
      <c r="M132" s="339" t="s">
        <v>2642</v>
      </c>
      <c r="N132" s="340" t="s">
        <v>2643</v>
      </c>
      <c r="O132" s="340" t="s">
        <v>1469</v>
      </c>
      <c r="P132" s="340" t="s">
        <v>1470</v>
      </c>
      <c r="Q132" s="340">
        <v>3550</v>
      </c>
      <c r="R132" s="340" t="s">
        <v>2644</v>
      </c>
      <c r="S132" s="350" t="s">
        <v>2645</v>
      </c>
      <c r="T132" s="339" t="s">
        <v>1742</v>
      </c>
      <c r="U132" s="344">
        <v>43466</v>
      </c>
      <c r="V132" s="364">
        <v>44561</v>
      </c>
      <c r="W132" s="345" t="s">
        <v>1376</v>
      </c>
      <c r="X132" s="340" t="s">
        <v>1475</v>
      </c>
      <c r="Y132" s="340" t="s">
        <v>1475</v>
      </c>
      <c r="Z132" s="340" t="s">
        <v>1475</v>
      </c>
      <c r="AA132" s="340" t="s">
        <v>1376</v>
      </c>
      <c r="AB132" s="346" t="s">
        <v>1475</v>
      </c>
      <c r="AC132" s="340" t="s">
        <v>1376</v>
      </c>
      <c r="AD132" s="340"/>
      <c r="AE132" s="347" t="s">
        <v>2646</v>
      </c>
      <c r="AF132" s="340"/>
    </row>
    <row r="133" spans="1:32" ht="51" x14ac:dyDescent="0.2">
      <c r="A133" s="338">
        <v>282</v>
      </c>
      <c r="B133" s="355">
        <v>3693</v>
      </c>
      <c r="C133" s="355"/>
      <c r="D133" s="340" t="s">
        <v>1555</v>
      </c>
      <c r="E133" s="339" t="s">
        <v>1689</v>
      </c>
      <c r="F133" s="339" t="s">
        <v>52</v>
      </c>
      <c r="G133" s="360" t="s">
        <v>2647</v>
      </c>
      <c r="H133" s="360"/>
      <c r="I133" s="340" t="s">
        <v>2648</v>
      </c>
      <c r="J133" s="360" t="s">
        <v>1464</v>
      </c>
      <c r="K133" s="360" t="s">
        <v>2649</v>
      </c>
      <c r="L133" s="360" t="s">
        <v>2650</v>
      </c>
      <c r="M133" s="360" t="s">
        <v>1483</v>
      </c>
      <c r="N133" s="360" t="s">
        <v>2651</v>
      </c>
      <c r="O133" s="360" t="s">
        <v>2652</v>
      </c>
      <c r="P133" s="355" t="s">
        <v>1470</v>
      </c>
      <c r="Q133" s="340">
        <v>3196</v>
      </c>
      <c r="R133" s="340" t="s">
        <v>2653</v>
      </c>
      <c r="S133" s="362" t="s">
        <v>2654</v>
      </c>
      <c r="T133" s="340" t="s">
        <v>1473</v>
      </c>
      <c r="U133" s="344">
        <v>43466</v>
      </c>
      <c r="V133" s="344">
        <v>45291</v>
      </c>
      <c r="W133" s="345" t="s">
        <v>1376</v>
      </c>
      <c r="X133" s="340" t="s">
        <v>1475</v>
      </c>
      <c r="Y133" s="340" t="s">
        <v>2655</v>
      </c>
      <c r="Z133" s="340" t="s">
        <v>1475</v>
      </c>
      <c r="AA133" s="340" t="s">
        <v>1376</v>
      </c>
      <c r="AB133" s="346" t="s">
        <v>1376</v>
      </c>
      <c r="AC133" s="340" t="s">
        <v>1376</v>
      </c>
      <c r="AD133" s="340"/>
      <c r="AE133" s="349" t="s">
        <v>1489</v>
      </c>
      <c r="AF133" s="340"/>
    </row>
    <row r="134" spans="1:32" ht="51" x14ac:dyDescent="0.2">
      <c r="A134" s="338">
        <v>14438</v>
      </c>
      <c r="B134" s="355">
        <v>20131</v>
      </c>
      <c r="C134" s="355"/>
      <c r="D134" s="340" t="s">
        <v>1555</v>
      </c>
      <c r="E134" s="339" t="s">
        <v>1689</v>
      </c>
      <c r="F134" s="339" t="s">
        <v>37</v>
      </c>
      <c r="G134" s="360" t="s">
        <v>2656</v>
      </c>
      <c r="H134" s="360"/>
      <c r="I134" s="340" t="s">
        <v>2657</v>
      </c>
      <c r="J134" s="360" t="s">
        <v>1464</v>
      </c>
      <c r="K134" s="360" t="s">
        <v>2658</v>
      </c>
      <c r="L134" s="360" t="s">
        <v>2659</v>
      </c>
      <c r="M134" s="360" t="s">
        <v>1638</v>
      </c>
      <c r="N134" s="360" t="s">
        <v>2660</v>
      </c>
      <c r="O134" s="360" t="s">
        <v>2661</v>
      </c>
      <c r="P134" s="355" t="s">
        <v>1470</v>
      </c>
      <c r="Q134" s="360">
        <v>3201</v>
      </c>
      <c r="R134" s="360" t="s">
        <v>2662</v>
      </c>
      <c r="S134" s="362" t="s">
        <v>2663</v>
      </c>
      <c r="T134" s="340" t="s">
        <v>1473</v>
      </c>
      <c r="U134" s="344">
        <v>43466</v>
      </c>
      <c r="V134" s="344">
        <v>45291</v>
      </c>
      <c r="W134" s="345" t="s">
        <v>1376</v>
      </c>
      <c r="X134" s="340" t="s">
        <v>1475</v>
      </c>
      <c r="Y134" s="340" t="s">
        <v>2664</v>
      </c>
      <c r="Z134" s="340" t="s">
        <v>1475</v>
      </c>
      <c r="AA134" s="340" t="s">
        <v>1376</v>
      </c>
      <c r="AB134" s="346" t="s">
        <v>1376</v>
      </c>
      <c r="AC134" s="340" t="s">
        <v>1376</v>
      </c>
      <c r="AD134" s="340"/>
      <c r="AE134" s="349" t="s">
        <v>1489</v>
      </c>
      <c r="AF134" s="340"/>
    </row>
    <row r="135" spans="1:32" ht="63.75" x14ac:dyDescent="0.2">
      <c r="A135" s="338">
        <v>14439</v>
      </c>
      <c r="B135" s="340">
        <v>3928</v>
      </c>
      <c r="C135" s="340"/>
      <c r="D135" s="340" t="s">
        <v>1477</v>
      </c>
      <c r="E135" s="340" t="s">
        <v>1490</v>
      </c>
      <c r="F135" s="340" t="s">
        <v>2665</v>
      </c>
      <c r="G135" s="340" t="s">
        <v>2666</v>
      </c>
      <c r="H135" s="340" t="s">
        <v>2667</v>
      </c>
      <c r="I135" s="340" t="s">
        <v>2668</v>
      </c>
      <c r="J135" s="340" t="s">
        <v>1937</v>
      </c>
      <c r="K135" s="340" t="s">
        <v>2669</v>
      </c>
      <c r="L135" s="340" t="s">
        <v>2670</v>
      </c>
      <c r="M135" s="340" t="s">
        <v>1467</v>
      </c>
      <c r="N135" s="340" t="s">
        <v>2671</v>
      </c>
      <c r="O135" s="340" t="s">
        <v>2672</v>
      </c>
      <c r="P135" s="340" t="s">
        <v>1470</v>
      </c>
      <c r="Q135" s="340">
        <v>3722</v>
      </c>
      <c r="R135" s="340" t="s">
        <v>2673</v>
      </c>
      <c r="S135" s="343" t="s">
        <v>2674</v>
      </c>
      <c r="T135" s="339" t="s">
        <v>1742</v>
      </c>
      <c r="U135" s="344">
        <v>43466</v>
      </c>
      <c r="V135" s="364">
        <v>44561</v>
      </c>
      <c r="W135" s="345" t="s">
        <v>1376</v>
      </c>
      <c r="X135" s="340" t="s">
        <v>1475</v>
      </c>
      <c r="Y135" s="340" t="s">
        <v>1475</v>
      </c>
      <c r="Z135" s="340" t="s">
        <v>1475</v>
      </c>
      <c r="AA135" s="340" t="s">
        <v>1376</v>
      </c>
      <c r="AB135" s="346" t="s">
        <v>1376</v>
      </c>
      <c r="AC135" s="340" t="s">
        <v>1376</v>
      </c>
      <c r="AD135" s="340"/>
      <c r="AE135" s="377" t="s">
        <v>2383</v>
      </c>
      <c r="AF135" s="340"/>
    </row>
    <row r="136" spans="1:32" ht="51" x14ac:dyDescent="0.2">
      <c r="A136" s="338">
        <v>1440</v>
      </c>
      <c r="B136" s="341">
        <v>3920</v>
      </c>
      <c r="C136" s="341"/>
      <c r="D136" s="340" t="s">
        <v>1460</v>
      </c>
      <c r="E136" s="339" t="s">
        <v>1461</v>
      </c>
      <c r="F136" s="339" t="s">
        <v>56</v>
      </c>
      <c r="G136" s="339" t="s">
        <v>2675</v>
      </c>
      <c r="H136" s="339"/>
      <c r="I136" s="340" t="s">
        <v>2676</v>
      </c>
      <c r="J136" s="339" t="s">
        <v>1635</v>
      </c>
      <c r="K136" s="339" t="s">
        <v>2677</v>
      </c>
      <c r="L136" s="339" t="s">
        <v>2678</v>
      </c>
      <c r="M136" s="339" t="s">
        <v>1483</v>
      </c>
      <c r="N136" s="340" t="s">
        <v>2679</v>
      </c>
      <c r="O136" s="340" t="s">
        <v>2680</v>
      </c>
      <c r="P136" s="340" t="s">
        <v>1470</v>
      </c>
      <c r="Q136" s="340">
        <v>3437</v>
      </c>
      <c r="R136" s="340" t="s">
        <v>2681</v>
      </c>
      <c r="S136" s="350" t="s">
        <v>2682</v>
      </c>
      <c r="T136" s="339" t="s">
        <v>1473</v>
      </c>
      <c r="U136" s="344">
        <v>43466</v>
      </c>
      <c r="V136" s="344">
        <v>45291</v>
      </c>
      <c r="W136" s="345" t="s">
        <v>1376</v>
      </c>
      <c r="X136" s="340" t="s">
        <v>1475</v>
      </c>
      <c r="Y136" s="340" t="s">
        <v>2683</v>
      </c>
      <c r="Z136" s="340" t="s">
        <v>1475</v>
      </c>
      <c r="AA136" s="340" t="s">
        <v>1376</v>
      </c>
      <c r="AB136" s="346" t="s">
        <v>1376</v>
      </c>
      <c r="AC136" s="340" t="s">
        <v>1376</v>
      </c>
      <c r="AD136" s="340"/>
      <c r="AE136" s="349" t="s">
        <v>1489</v>
      </c>
      <c r="AF136" s="340"/>
    </row>
    <row r="137" spans="1:32" ht="38.25" x14ac:dyDescent="0.2">
      <c r="A137" s="338">
        <v>19784</v>
      </c>
      <c r="B137" s="341">
        <v>3957</v>
      </c>
      <c r="C137" s="341"/>
      <c r="D137" s="340" t="s">
        <v>1460</v>
      </c>
      <c r="E137" s="339" t="s">
        <v>1461</v>
      </c>
      <c r="F137" s="339" t="s">
        <v>63</v>
      </c>
      <c r="G137" s="339" t="s">
        <v>2684</v>
      </c>
      <c r="H137" s="339"/>
      <c r="I137" s="340" t="s">
        <v>2685</v>
      </c>
      <c r="J137" s="339" t="s">
        <v>1464</v>
      </c>
      <c r="K137" s="339" t="s">
        <v>2686</v>
      </c>
      <c r="L137" s="339" t="s">
        <v>2687</v>
      </c>
      <c r="M137" s="339" t="s">
        <v>1866</v>
      </c>
      <c r="N137" s="340" t="s">
        <v>2688</v>
      </c>
      <c r="O137" s="340" t="s">
        <v>1897</v>
      </c>
      <c r="P137" s="340" t="s">
        <v>1470</v>
      </c>
      <c r="Q137" s="340">
        <v>3500</v>
      </c>
      <c r="R137" s="340" t="s">
        <v>2689</v>
      </c>
      <c r="S137" s="350" t="s">
        <v>2690</v>
      </c>
      <c r="T137" s="339" t="s">
        <v>1473</v>
      </c>
      <c r="U137" s="344">
        <v>43466</v>
      </c>
      <c r="V137" s="344">
        <v>45291</v>
      </c>
      <c r="W137" s="345" t="s">
        <v>1474</v>
      </c>
      <c r="X137" s="340" t="s">
        <v>1376</v>
      </c>
      <c r="Y137" s="340" t="s">
        <v>1376</v>
      </c>
      <c r="Z137" s="340" t="s">
        <v>1376</v>
      </c>
      <c r="AA137" s="340" t="s">
        <v>1376</v>
      </c>
      <c r="AB137" s="346" t="s">
        <v>1475</v>
      </c>
      <c r="AC137" s="340" t="s">
        <v>1376</v>
      </c>
      <c r="AD137" s="340"/>
      <c r="AE137" s="352" t="s">
        <v>2691</v>
      </c>
      <c r="AF137" s="340"/>
    </row>
    <row r="138" spans="1:32" ht="51" x14ac:dyDescent="0.2">
      <c r="A138" s="338">
        <v>776</v>
      </c>
      <c r="B138" s="341">
        <v>20132</v>
      </c>
      <c r="C138" s="341"/>
      <c r="D138" s="340" t="s">
        <v>1460</v>
      </c>
      <c r="E138" s="339" t="s">
        <v>1461</v>
      </c>
      <c r="F138" s="339" t="s">
        <v>1817</v>
      </c>
      <c r="G138" s="339" t="s">
        <v>2692</v>
      </c>
      <c r="H138" s="339"/>
      <c r="I138" s="340" t="s">
        <v>2693</v>
      </c>
      <c r="J138" s="339" t="s">
        <v>1635</v>
      </c>
      <c r="K138" s="339" t="s">
        <v>2694</v>
      </c>
      <c r="L138" s="339" t="s">
        <v>2695</v>
      </c>
      <c r="M138" s="339" t="s">
        <v>2189</v>
      </c>
      <c r="N138" s="339" t="s">
        <v>2696</v>
      </c>
      <c r="O138" s="340" t="s">
        <v>2697</v>
      </c>
      <c r="P138" s="340" t="s">
        <v>1470</v>
      </c>
      <c r="Q138" s="340">
        <v>3463</v>
      </c>
      <c r="R138" s="340" t="s">
        <v>2698</v>
      </c>
      <c r="S138" s="343" t="s">
        <v>2699</v>
      </c>
      <c r="T138" s="339" t="s">
        <v>1473</v>
      </c>
      <c r="U138" s="344">
        <v>43466</v>
      </c>
      <c r="V138" s="344">
        <v>45291</v>
      </c>
      <c r="W138" s="345" t="s">
        <v>1475</v>
      </c>
      <c r="X138" s="340" t="s">
        <v>1475</v>
      </c>
      <c r="Y138" s="340" t="s">
        <v>1475</v>
      </c>
      <c r="Z138" s="340" t="s">
        <v>1475</v>
      </c>
      <c r="AA138" s="340" t="s">
        <v>1376</v>
      </c>
      <c r="AB138" s="346" t="s">
        <v>1376</v>
      </c>
      <c r="AC138" s="340" t="s">
        <v>1376</v>
      </c>
      <c r="AD138" s="340"/>
      <c r="AE138" s="349" t="s">
        <v>1489</v>
      </c>
      <c r="AF138" s="340"/>
    </row>
    <row r="139" spans="1:32" s="374" customFormat="1" ht="63.75" x14ac:dyDescent="0.2">
      <c r="A139" s="366">
        <v>6459</v>
      </c>
      <c r="B139" s="367">
        <v>6465</v>
      </c>
      <c r="C139" s="367"/>
      <c r="D139" s="346" t="s">
        <v>1555</v>
      </c>
      <c r="E139" s="365" t="s">
        <v>1556</v>
      </c>
      <c r="F139" s="365" t="s">
        <v>36</v>
      </c>
      <c r="G139" s="367" t="s">
        <v>2700</v>
      </c>
      <c r="H139" s="367"/>
      <c r="I139" s="340" t="s">
        <v>2701</v>
      </c>
      <c r="J139" s="368" t="s">
        <v>1464</v>
      </c>
      <c r="K139" s="369" t="s">
        <v>1745</v>
      </c>
      <c r="L139" s="369" t="s">
        <v>2702</v>
      </c>
      <c r="M139" s="369" t="s">
        <v>1467</v>
      </c>
      <c r="N139" s="369" t="s">
        <v>2703</v>
      </c>
      <c r="O139" s="369" t="s">
        <v>2704</v>
      </c>
      <c r="P139" s="367" t="s">
        <v>1470</v>
      </c>
      <c r="Q139" s="369">
        <v>3892</v>
      </c>
      <c r="R139" s="369" t="s">
        <v>2705</v>
      </c>
      <c r="S139" s="370" t="s">
        <v>2706</v>
      </c>
      <c r="T139" s="346" t="s">
        <v>1742</v>
      </c>
      <c r="U139" s="371">
        <v>43466</v>
      </c>
      <c r="V139" s="385">
        <v>44561</v>
      </c>
      <c r="W139" s="372" t="s">
        <v>1376</v>
      </c>
      <c r="X139" s="346" t="s">
        <v>1475</v>
      </c>
      <c r="Y139" s="346" t="s">
        <v>1908</v>
      </c>
      <c r="Z139" s="346" t="s">
        <v>1475</v>
      </c>
      <c r="AA139" s="346" t="s">
        <v>1376</v>
      </c>
      <c r="AB139" s="346" t="s">
        <v>1376</v>
      </c>
      <c r="AC139" s="346" t="s">
        <v>1376</v>
      </c>
      <c r="AD139" s="346"/>
      <c r="AE139" s="373" t="s">
        <v>2707</v>
      </c>
      <c r="AF139" s="346"/>
    </row>
    <row r="140" spans="1:32" ht="51" x14ac:dyDescent="0.2">
      <c r="A140" s="338">
        <v>14353</v>
      </c>
      <c r="B140" s="355">
        <v>20075</v>
      </c>
      <c r="C140" s="355"/>
      <c r="D140" s="340" t="s">
        <v>1555</v>
      </c>
      <c r="E140" s="339" t="s">
        <v>1556</v>
      </c>
      <c r="F140" s="339" t="s">
        <v>79</v>
      </c>
      <c r="G140" s="355" t="s">
        <v>2708</v>
      </c>
      <c r="H140" s="355" t="s">
        <v>2709</v>
      </c>
      <c r="I140" s="340" t="s">
        <v>2710</v>
      </c>
      <c r="J140" s="360" t="s">
        <v>1464</v>
      </c>
      <c r="K140" s="356" t="s">
        <v>2711</v>
      </c>
      <c r="L140" s="356" t="s">
        <v>2712</v>
      </c>
      <c r="M140" s="356" t="s">
        <v>1541</v>
      </c>
      <c r="N140" s="356" t="s">
        <v>2713</v>
      </c>
      <c r="O140" s="356" t="s">
        <v>2714</v>
      </c>
      <c r="P140" s="355" t="s">
        <v>1470</v>
      </c>
      <c r="Q140" s="356">
        <v>3960</v>
      </c>
      <c r="R140" s="356" t="s">
        <v>2715</v>
      </c>
      <c r="S140" s="343" t="s">
        <v>2716</v>
      </c>
      <c r="T140" s="340" t="s">
        <v>1473</v>
      </c>
      <c r="U140" s="344">
        <v>43466</v>
      </c>
      <c r="V140" s="344">
        <v>45291</v>
      </c>
      <c r="W140" s="345" t="s">
        <v>1376</v>
      </c>
      <c r="X140" s="340" t="s">
        <v>1475</v>
      </c>
      <c r="Y140" s="340" t="s">
        <v>1475</v>
      </c>
      <c r="Z140" s="340" t="s">
        <v>1475</v>
      </c>
      <c r="AA140" s="340" t="s">
        <v>1376</v>
      </c>
      <c r="AB140" s="346" t="s">
        <v>1376</v>
      </c>
      <c r="AC140" s="340" t="s">
        <v>1376</v>
      </c>
      <c r="AD140" s="340"/>
      <c r="AE140" s="349" t="s">
        <v>1489</v>
      </c>
      <c r="AF140" s="340"/>
    </row>
    <row r="141" spans="1:32" ht="63.75" x14ac:dyDescent="0.2">
      <c r="A141" s="338">
        <v>2842</v>
      </c>
      <c r="B141" s="341">
        <v>3940</v>
      </c>
      <c r="C141" s="341"/>
      <c r="D141" s="340" t="s">
        <v>1460</v>
      </c>
      <c r="E141" s="339" t="s">
        <v>1536</v>
      </c>
      <c r="F141" s="339" t="s">
        <v>50</v>
      </c>
      <c r="G141" s="339" t="s">
        <v>2717</v>
      </c>
      <c r="H141" s="339"/>
      <c r="I141" s="340" t="s">
        <v>2718</v>
      </c>
      <c r="J141" s="339" t="s">
        <v>1597</v>
      </c>
      <c r="K141" s="339" t="s">
        <v>2719</v>
      </c>
      <c r="L141" s="339" t="s">
        <v>2720</v>
      </c>
      <c r="M141" s="339" t="s">
        <v>1483</v>
      </c>
      <c r="N141" s="340" t="s">
        <v>2721</v>
      </c>
      <c r="O141" s="340" t="s">
        <v>2722</v>
      </c>
      <c r="P141" s="340" t="s">
        <v>1470</v>
      </c>
      <c r="Q141" s="340">
        <v>3048</v>
      </c>
      <c r="R141" s="340" t="s">
        <v>2723</v>
      </c>
      <c r="S141" s="350" t="s">
        <v>2724</v>
      </c>
      <c r="T141" s="339" t="s">
        <v>1473</v>
      </c>
      <c r="U141" s="344">
        <v>43466</v>
      </c>
      <c r="V141" s="344">
        <v>45291</v>
      </c>
      <c r="W141" s="345" t="s">
        <v>1474</v>
      </c>
      <c r="X141" s="340" t="s">
        <v>1376</v>
      </c>
      <c r="Y141" s="340" t="s">
        <v>1376</v>
      </c>
      <c r="Z141" s="340" t="s">
        <v>1376</v>
      </c>
      <c r="AA141" s="340" t="s">
        <v>1376</v>
      </c>
      <c r="AB141" s="346" t="s">
        <v>1376</v>
      </c>
      <c r="AC141" s="340" t="s">
        <v>1376</v>
      </c>
      <c r="AD141" s="340"/>
      <c r="AE141" s="349" t="s">
        <v>1614</v>
      </c>
      <c r="AF141" s="340"/>
    </row>
    <row r="142" spans="1:32" ht="89.25" x14ac:dyDescent="0.2">
      <c r="A142" s="338">
        <v>10292</v>
      </c>
      <c r="B142" s="355">
        <v>40580</v>
      </c>
      <c r="C142" s="355"/>
      <c r="D142" s="340" t="s">
        <v>1555</v>
      </c>
      <c r="E142" s="339" t="s">
        <v>1689</v>
      </c>
      <c r="F142" s="339" t="s">
        <v>76</v>
      </c>
      <c r="G142" s="360" t="s">
        <v>2725</v>
      </c>
      <c r="H142" s="360"/>
      <c r="I142" s="340" t="s">
        <v>2726</v>
      </c>
      <c r="J142" s="360" t="s">
        <v>1464</v>
      </c>
      <c r="K142" s="360" t="s">
        <v>1626</v>
      </c>
      <c r="L142" s="360" t="s">
        <v>2727</v>
      </c>
      <c r="M142" s="360" t="s">
        <v>1467</v>
      </c>
      <c r="N142" s="360" t="s">
        <v>2728</v>
      </c>
      <c r="O142" s="360" t="s">
        <v>2421</v>
      </c>
      <c r="P142" s="355" t="s">
        <v>1470</v>
      </c>
      <c r="Q142" s="360">
        <v>3205</v>
      </c>
      <c r="R142" s="360" t="s">
        <v>2729</v>
      </c>
      <c r="S142" s="362" t="s">
        <v>2730</v>
      </c>
      <c r="T142" s="340" t="s">
        <v>1688</v>
      </c>
      <c r="U142" s="344">
        <v>43466</v>
      </c>
      <c r="V142" s="344">
        <v>45291</v>
      </c>
      <c r="W142" s="345" t="s">
        <v>1474</v>
      </c>
      <c r="X142" s="340" t="s">
        <v>1376</v>
      </c>
      <c r="Y142" s="340" t="s">
        <v>1376</v>
      </c>
      <c r="Z142" s="340" t="s">
        <v>1376</v>
      </c>
      <c r="AA142" s="373" t="s">
        <v>1376</v>
      </c>
      <c r="AB142" s="346" t="s">
        <v>1475</v>
      </c>
      <c r="AC142" s="340" t="s">
        <v>1376</v>
      </c>
      <c r="AD142" s="340"/>
      <c r="AE142" s="361" t="s">
        <v>2731</v>
      </c>
      <c r="AF142" s="340"/>
    </row>
    <row r="143" spans="1:32" ht="51" x14ac:dyDescent="0.2">
      <c r="A143" s="338">
        <v>808</v>
      </c>
      <c r="B143" s="339">
        <v>20140</v>
      </c>
      <c r="C143" s="339"/>
      <c r="D143" s="340" t="s">
        <v>1524</v>
      </c>
      <c r="E143" s="339" t="s">
        <v>1536</v>
      </c>
      <c r="F143" s="339" t="s">
        <v>2091</v>
      </c>
      <c r="G143" s="340" t="s">
        <v>2732</v>
      </c>
      <c r="H143" s="340"/>
      <c r="I143" s="340" t="s">
        <v>2733</v>
      </c>
      <c r="J143" s="339" t="s">
        <v>1464</v>
      </c>
      <c r="K143" s="339" t="s">
        <v>2734</v>
      </c>
      <c r="L143" s="339" t="s">
        <v>2735</v>
      </c>
      <c r="M143" s="339" t="s">
        <v>1638</v>
      </c>
      <c r="N143" s="339" t="s">
        <v>2736</v>
      </c>
      <c r="O143" s="339" t="s">
        <v>2737</v>
      </c>
      <c r="P143" s="339" t="s">
        <v>1470</v>
      </c>
      <c r="Q143" s="339">
        <v>3338</v>
      </c>
      <c r="R143" s="339" t="s">
        <v>2738</v>
      </c>
      <c r="S143" s="343" t="s">
        <v>2739</v>
      </c>
      <c r="T143" s="339" t="s">
        <v>1688</v>
      </c>
      <c r="U143" s="344">
        <v>43466</v>
      </c>
      <c r="V143" s="344">
        <v>45291</v>
      </c>
      <c r="W143" s="345" t="s">
        <v>1376</v>
      </c>
      <c r="X143" s="340" t="s">
        <v>1475</v>
      </c>
      <c r="Y143" s="340" t="s">
        <v>1475</v>
      </c>
      <c r="Z143" s="340" t="s">
        <v>1475</v>
      </c>
      <c r="AA143" s="340" t="s">
        <v>1376</v>
      </c>
      <c r="AB143" s="346" t="s">
        <v>1376</v>
      </c>
      <c r="AC143" s="340" t="s">
        <v>1376</v>
      </c>
      <c r="AD143" s="340"/>
      <c r="AE143" s="349" t="s">
        <v>1489</v>
      </c>
      <c r="AF143" s="340"/>
    </row>
    <row r="144" spans="1:32" ht="51" x14ac:dyDescent="0.2">
      <c r="A144" s="338">
        <v>815</v>
      </c>
      <c r="B144" s="339">
        <v>20141</v>
      </c>
      <c r="C144" s="339"/>
      <c r="D144" s="340" t="s">
        <v>1524</v>
      </c>
      <c r="E144" s="339" t="s">
        <v>1615</v>
      </c>
      <c r="F144" s="339" t="s">
        <v>41</v>
      </c>
      <c r="G144" s="340" t="s">
        <v>2740</v>
      </c>
      <c r="H144" s="340" t="s">
        <v>2741</v>
      </c>
      <c r="I144" s="340" t="s">
        <v>2742</v>
      </c>
      <c r="J144" s="339" t="s">
        <v>1464</v>
      </c>
      <c r="K144" s="339" t="s">
        <v>2734</v>
      </c>
      <c r="L144" s="339" t="s">
        <v>2743</v>
      </c>
      <c r="M144" s="339" t="s">
        <v>1541</v>
      </c>
      <c r="N144" s="339" t="s">
        <v>2744</v>
      </c>
      <c r="O144" s="339" t="s">
        <v>2745</v>
      </c>
      <c r="P144" s="339" t="s">
        <v>1470</v>
      </c>
      <c r="Q144" s="339">
        <v>3333</v>
      </c>
      <c r="R144" s="339" t="s">
        <v>2746</v>
      </c>
      <c r="S144" s="343" t="s">
        <v>2747</v>
      </c>
      <c r="T144" s="339" t="s">
        <v>1473</v>
      </c>
      <c r="U144" s="344">
        <v>43466</v>
      </c>
      <c r="V144" s="344">
        <v>45291</v>
      </c>
      <c r="W144" s="345" t="s">
        <v>1475</v>
      </c>
      <c r="X144" s="340" t="s">
        <v>1475</v>
      </c>
      <c r="Y144" s="340" t="s">
        <v>1475</v>
      </c>
      <c r="Z144" s="340" t="s">
        <v>1475</v>
      </c>
      <c r="AA144" s="340" t="s">
        <v>1475</v>
      </c>
      <c r="AB144" s="346" t="s">
        <v>1376</v>
      </c>
      <c r="AC144" s="340" t="s">
        <v>1376</v>
      </c>
      <c r="AD144" s="340"/>
      <c r="AE144" s="349" t="s">
        <v>1489</v>
      </c>
      <c r="AF144" s="340" t="s">
        <v>1952</v>
      </c>
    </row>
    <row r="145" spans="1:32" ht="63.75" x14ac:dyDescent="0.2">
      <c r="A145" s="338">
        <v>2267</v>
      </c>
      <c r="B145" s="355">
        <v>3952</v>
      </c>
      <c r="C145" s="355"/>
      <c r="D145" s="340" t="s">
        <v>1555</v>
      </c>
      <c r="E145" s="339" t="s">
        <v>1689</v>
      </c>
      <c r="F145" s="339" t="s">
        <v>31</v>
      </c>
      <c r="G145" s="360" t="s">
        <v>2748</v>
      </c>
      <c r="H145" s="360"/>
      <c r="I145" s="340" t="s">
        <v>2749</v>
      </c>
      <c r="J145" s="360" t="s">
        <v>1464</v>
      </c>
      <c r="K145" s="360" t="s">
        <v>2750</v>
      </c>
      <c r="L145" s="360" t="s">
        <v>2751</v>
      </c>
      <c r="M145" s="360" t="s">
        <v>1467</v>
      </c>
      <c r="N145" s="360" t="s">
        <v>2752</v>
      </c>
      <c r="O145" s="360" t="s">
        <v>2041</v>
      </c>
      <c r="P145" s="355" t="s">
        <v>1470</v>
      </c>
      <c r="Q145" s="339">
        <v>3977</v>
      </c>
      <c r="R145" s="339" t="s">
        <v>2753</v>
      </c>
      <c r="S145" s="378" t="s">
        <v>2754</v>
      </c>
      <c r="T145" s="340" t="s">
        <v>1473</v>
      </c>
      <c r="U145" s="344">
        <v>43466</v>
      </c>
      <c r="V145" s="344">
        <v>45291</v>
      </c>
      <c r="W145" s="345" t="s">
        <v>1474</v>
      </c>
      <c r="X145" s="340" t="s">
        <v>1376</v>
      </c>
      <c r="Y145" s="340" t="s">
        <v>1376</v>
      </c>
      <c r="Z145" s="340" t="s">
        <v>1376</v>
      </c>
      <c r="AA145" s="340" t="s">
        <v>1376</v>
      </c>
      <c r="AB145" s="346" t="s">
        <v>1376</v>
      </c>
      <c r="AC145" s="340" t="s">
        <v>1376</v>
      </c>
      <c r="AD145" s="340"/>
      <c r="AE145" s="349" t="s">
        <v>1614</v>
      </c>
      <c r="AF145" s="340"/>
    </row>
    <row r="146" spans="1:32" ht="30" x14ac:dyDescent="0.2">
      <c r="A146" s="338">
        <v>7216</v>
      </c>
      <c r="B146" s="355">
        <v>29534</v>
      </c>
      <c r="C146" s="355"/>
      <c r="D146" s="340" t="s">
        <v>1555</v>
      </c>
      <c r="E146" s="339" t="s">
        <v>1689</v>
      </c>
      <c r="F146" s="339" t="s">
        <v>81</v>
      </c>
      <c r="G146" s="355" t="s">
        <v>2755</v>
      </c>
      <c r="H146" s="355" t="s">
        <v>2756</v>
      </c>
      <c r="I146" s="340" t="s">
        <v>2757</v>
      </c>
      <c r="J146" s="360" t="s">
        <v>1494</v>
      </c>
      <c r="K146" s="360" t="s">
        <v>2758</v>
      </c>
      <c r="L146" s="360" t="s">
        <v>2759</v>
      </c>
      <c r="M146" s="340" t="s">
        <v>2760</v>
      </c>
      <c r="N146" s="360" t="s">
        <v>2761</v>
      </c>
      <c r="O146" s="360" t="s">
        <v>2762</v>
      </c>
      <c r="P146" s="355" t="s">
        <v>1470</v>
      </c>
      <c r="Q146" s="360">
        <v>3181</v>
      </c>
      <c r="R146" s="360" t="s">
        <v>2763</v>
      </c>
      <c r="S146" s="362" t="s">
        <v>2764</v>
      </c>
      <c r="T146" s="340" t="s">
        <v>1688</v>
      </c>
      <c r="U146" s="344">
        <v>43466</v>
      </c>
      <c r="V146" s="344">
        <v>45291</v>
      </c>
      <c r="W146" s="345" t="s">
        <v>1376</v>
      </c>
      <c r="X146" s="340" t="s">
        <v>1475</v>
      </c>
      <c r="Y146" s="340" t="s">
        <v>1475</v>
      </c>
      <c r="Z146" s="340" t="s">
        <v>1475</v>
      </c>
      <c r="AA146" s="340" t="s">
        <v>1376</v>
      </c>
      <c r="AB146" s="346" t="s">
        <v>1475</v>
      </c>
      <c r="AC146" s="340" t="s">
        <v>1376</v>
      </c>
      <c r="AD146" s="340"/>
      <c r="AE146" s="352" t="s">
        <v>2765</v>
      </c>
      <c r="AF146" s="340"/>
    </row>
    <row r="147" spans="1:32" ht="38.25" x14ac:dyDescent="0.2">
      <c r="A147" s="338">
        <v>6492</v>
      </c>
      <c r="B147" s="339">
        <v>22596</v>
      </c>
      <c r="C147" s="339"/>
      <c r="D147" s="340" t="s">
        <v>1524</v>
      </c>
      <c r="E147" s="339" t="s">
        <v>1536</v>
      </c>
      <c r="F147" s="339" t="s">
        <v>27</v>
      </c>
      <c r="G147" s="340" t="s">
        <v>2766</v>
      </c>
      <c r="H147" s="340"/>
      <c r="I147" s="340" t="s">
        <v>2767</v>
      </c>
      <c r="J147" s="339" t="s">
        <v>1937</v>
      </c>
      <c r="K147" s="339" t="s">
        <v>2768</v>
      </c>
      <c r="L147" s="339" t="s">
        <v>2769</v>
      </c>
      <c r="M147" s="339" t="s">
        <v>1628</v>
      </c>
      <c r="N147" s="339" t="s">
        <v>2770</v>
      </c>
      <c r="O147" s="339" t="s">
        <v>1959</v>
      </c>
      <c r="P147" s="339" t="s">
        <v>1470</v>
      </c>
      <c r="Q147" s="339">
        <v>3021</v>
      </c>
      <c r="R147" s="339" t="s">
        <v>2771</v>
      </c>
      <c r="S147" s="343" t="s">
        <v>2772</v>
      </c>
      <c r="T147" s="339" t="s">
        <v>1688</v>
      </c>
      <c r="U147" s="344">
        <v>43466</v>
      </c>
      <c r="V147" s="344">
        <v>45291</v>
      </c>
      <c r="W147" s="345" t="s">
        <v>1474</v>
      </c>
      <c r="X147" s="340" t="s">
        <v>1376</v>
      </c>
      <c r="Y147" s="340" t="s">
        <v>1376</v>
      </c>
      <c r="Z147" s="340" t="s">
        <v>1376</v>
      </c>
      <c r="AA147" s="340" t="s">
        <v>1376</v>
      </c>
      <c r="AB147" s="346" t="s">
        <v>1475</v>
      </c>
      <c r="AC147" s="340" t="s">
        <v>1376</v>
      </c>
      <c r="AD147" s="340"/>
      <c r="AE147" s="352" t="s">
        <v>2773</v>
      </c>
      <c r="AF147" s="340"/>
    </row>
    <row r="148" spans="1:32" ht="76.5" x14ac:dyDescent="0.2">
      <c r="A148" s="338">
        <v>7239</v>
      </c>
      <c r="B148" s="355">
        <v>20167</v>
      </c>
      <c r="C148" s="355"/>
      <c r="D148" s="340" t="s">
        <v>1555</v>
      </c>
      <c r="E148" s="339" t="s">
        <v>1689</v>
      </c>
      <c r="F148" s="339" t="s">
        <v>2774</v>
      </c>
      <c r="G148" s="360" t="s">
        <v>2775</v>
      </c>
      <c r="H148" s="360" t="s">
        <v>2776</v>
      </c>
      <c r="I148" s="340" t="s">
        <v>2777</v>
      </c>
      <c r="J148" s="360" t="s">
        <v>1464</v>
      </c>
      <c r="K148" s="355" t="s">
        <v>2778</v>
      </c>
      <c r="L148" s="355" t="s">
        <v>2779</v>
      </c>
      <c r="M148" s="355" t="s">
        <v>1467</v>
      </c>
      <c r="N148" s="355" t="s">
        <v>2780</v>
      </c>
      <c r="O148" s="355" t="s">
        <v>2781</v>
      </c>
      <c r="P148" s="355" t="s">
        <v>1470</v>
      </c>
      <c r="Q148" s="355">
        <v>3915</v>
      </c>
      <c r="R148" s="355" t="s">
        <v>2782</v>
      </c>
      <c r="S148" s="343" t="s">
        <v>2783</v>
      </c>
      <c r="T148" s="340" t="s">
        <v>1688</v>
      </c>
      <c r="U148" s="344">
        <v>43466</v>
      </c>
      <c r="V148" s="344">
        <v>45291</v>
      </c>
      <c r="W148" s="345" t="s">
        <v>1475</v>
      </c>
      <c r="X148" s="340" t="s">
        <v>1475</v>
      </c>
      <c r="Y148" s="340" t="s">
        <v>1475</v>
      </c>
      <c r="Z148" s="340" t="s">
        <v>1475</v>
      </c>
      <c r="AA148" s="340" t="s">
        <v>1376</v>
      </c>
      <c r="AB148" s="346" t="s">
        <v>1475</v>
      </c>
      <c r="AC148" s="340" t="s">
        <v>1376</v>
      </c>
      <c r="AD148" s="340"/>
      <c r="AE148" s="361" t="s">
        <v>1900</v>
      </c>
      <c r="AF148" s="340"/>
    </row>
    <row r="149" spans="1:32" ht="51" x14ac:dyDescent="0.2">
      <c r="A149" s="338">
        <v>824</v>
      </c>
      <c r="B149" s="341">
        <v>29526</v>
      </c>
      <c r="C149" s="341"/>
      <c r="D149" s="340" t="s">
        <v>1460</v>
      </c>
      <c r="E149" s="339" t="s">
        <v>1536</v>
      </c>
      <c r="F149" s="339" t="s">
        <v>91</v>
      </c>
      <c r="G149" s="339" t="s">
        <v>2784</v>
      </c>
      <c r="H149" s="339"/>
      <c r="I149" s="340" t="s">
        <v>2785</v>
      </c>
      <c r="J149" s="339" t="s">
        <v>1464</v>
      </c>
      <c r="K149" s="339" t="s">
        <v>2786</v>
      </c>
      <c r="L149" s="339" t="s">
        <v>2787</v>
      </c>
      <c r="M149" s="339" t="s">
        <v>1561</v>
      </c>
      <c r="N149" s="340" t="s">
        <v>2788</v>
      </c>
      <c r="O149" s="340" t="s">
        <v>2789</v>
      </c>
      <c r="P149" s="340" t="s">
        <v>1470</v>
      </c>
      <c r="Q149" s="340">
        <v>3082</v>
      </c>
      <c r="R149" s="340" t="s">
        <v>2790</v>
      </c>
      <c r="S149" s="343" t="s">
        <v>2791</v>
      </c>
      <c r="T149" s="339" t="s">
        <v>1473</v>
      </c>
      <c r="U149" s="344">
        <v>43466</v>
      </c>
      <c r="V149" s="344">
        <v>45291</v>
      </c>
      <c r="W149" s="345" t="s">
        <v>1475</v>
      </c>
      <c r="X149" s="340" t="s">
        <v>1475</v>
      </c>
      <c r="Y149" s="340" t="s">
        <v>2792</v>
      </c>
      <c r="Z149" s="340" t="s">
        <v>1475</v>
      </c>
      <c r="AA149" s="340" t="s">
        <v>1376</v>
      </c>
      <c r="AB149" s="346" t="s">
        <v>1376</v>
      </c>
      <c r="AC149" s="340" t="s">
        <v>1376</v>
      </c>
      <c r="AD149" s="340"/>
      <c r="AE149" s="349" t="s">
        <v>1489</v>
      </c>
      <c r="AF149" s="340"/>
    </row>
    <row r="150" spans="1:32" ht="51" x14ac:dyDescent="0.2">
      <c r="A150" s="338">
        <v>14400</v>
      </c>
      <c r="B150" s="355">
        <v>6543</v>
      </c>
      <c r="C150" s="355"/>
      <c r="D150" s="340" t="s">
        <v>1555</v>
      </c>
      <c r="E150" s="339" t="s">
        <v>1556</v>
      </c>
      <c r="F150" s="339" t="s">
        <v>79</v>
      </c>
      <c r="G150" s="355" t="s">
        <v>2793</v>
      </c>
      <c r="H150" s="355"/>
      <c r="I150" s="340" t="s">
        <v>2794</v>
      </c>
      <c r="J150" s="360" t="s">
        <v>1464</v>
      </c>
      <c r="K150" s="356" t="s">
        <v>2795</v>
      </c>
      <c r="L150" s="356" t="s">
        <v>2796</v>
      </c>
      <c r="M150" s="356" t="s">
        <v>1483</v>
      </c>
      <c r="N150" s="356" t="s">
        <v>2797</v>
      </c>
      <c r="O150" s="356" t="s">
        <v>2798</v>
      </c>
      <c r="P150" s="355" t="s">
        <v>1470</v>
      </c>
      <c r="Q150" s="356">
        <v>3950</v>
      </c>
      <c r="R150" s="356" t="s">
        <v>2799</v>
      </c>
      <c r="S150" s="343" t="s">
        <v>2800</v>
      </c>
      <c r="T150" s="340" t="s">
        <v>1688</v>
      </c>
      <c r="U150" s="344">
        <v>43466</v>
      </c>
      <c r="V150" s="344">
        <v>45291</v>
      </c>
      <c r="W150" s="345" t="s">
        <v>1376</v>
      </c>
      <c r="X150" s="340" t="s">
        <v>1475</v>
      </c>
      <c r="Y150" s="340" t="s">
        <v>2801</v>
      </c>
      <c r="Z150" s="340" t="s">
        <v>1475</v>
      </c>
      <c r="AA150" s="340" t="s">
        <v>1376</v>
      </c>
      <c r="AB150" s="346" t="s">
        <v>1376</v>
      </c>
      <c r="AC150" s="340" t="s">
        <v>1376</v>
      </c>
      <c r="AD150" s="340"/>
      <c r="AE150" s="349" t="s">
        <v>1489</v>
      </c>
      <c r="AF150" s="340"/>
    </row>
    <row r="151" spans="1:32" ht="51" x14ac:dyDescent="0.2">
      <c r="A151" s="338">
        <v>831</v>
      </c>
      <c r="B151" s="340">
        <v>6433</v>
      </c>
      <c r="C151" s="340"/>
      <c r="D151" s="340" t="s">
        <v>1477</v>
      </c>
      <c r="E151" s="340" t="s">
        <v>1478</v>
      </c>
      <c r="F151" s="340" t="s">
        <v>90</v>
      </c>
      <c r="G151" s="340" t="s">
        <v>2802</v>
      </c>
      <c r="H151" s="340"/>
      <c r="I151" s="340" t="s">
        <v>2803</v>
      </c>
      <c r="J151" s="340" t="s">
        <v>1937</v>
      </c>
      <c r="K151" s="340" t="s">
        <v>2804</v>
      </c>
      <c r="L151" s="340" t="s">
        <v>2805</v>
      </c>
      <c r="M151" s="340" t="s">
        <v>2806</v>
      </c>
      <c r="N151" s="340" t="s">
        <v>2807</v>
      </c>
      <c r="O151" s="340" t="s">
        <v>2808</v>
      </c>
      <c r="P151" s="340" t="s">
        <v>1470</v>
      </c>
      <c r="Q151" s="340">
        <v>3132</v>
      </c>
      <c r="R151" s="340" t="s">
        <v>2809</v>
      </c>
      <c r="S151" s="343" t="s">
        <v>2810</v>
      </c>
      <c r="T151" s="339" t="s">
        <v>1688</v>
      </c>
      <c r="U151" s="344">
        <v>43466</v>
      </c>
      <c r="V151" s="344">
        <v>45291</v>
      </c>
      <c r="W151" s="345" t="s">
        <v>1376</v>
      </c>
      <c r="X151" s="340" t="s">
        <v>1475</v>
      </c>
      <c r="Y151" s="340" t="s">
        <v>2811</v>
      </c>
      <c r="Z151" s="340" t="s">
        <v>1475</v>
      </c>
      <c r="AA151" s="340" t="s">
        <v>1376</v>
      </c>
      <c r="AB151" s="346" t="s">
        <v>1376</v>
      </c>
      <c r="AC151" s="340" t="s">
        <v>1376</v>
      </c>
      <c r="AD151" s="340"/>
      <c r="AE151" s="349" t="s">
        <v>1489</v>
      </c>
      <c r="AF151" s="340"/>
    </row>
    <row r="152" spans="1:32" ht="89.25" x14ac:dyDescent="0.2">
      <c r="A152" s="338">
        <v>837</v>
      </c>
      <c r="B152" s="355">
        <v>20146</v>
      </c>
      <c r="C152" s="355"/>
      <c r="D152" s="340" t="s">
        <v>1555</v>
      </c>
      <c r="E152" s="339" t="s">
        <v>1556</v>
      </c>
      <c r="F152" s="339" t="s">
        <v>54</v>
      </c>
      <c r="G152" s="355" t="s">
        <v>2812</v>
      </c>
      <c r="H152" s="355"/>
      <c r="I152" s="340" t="s">
        <v>2813</v>
      </c>
      <c r="J152" s="360" t="s">
        <v>1955</v>
      </c>
      <c r="K152" s="356" t="s">
        <v>2814</v>
      </c>
      <c r="L152" s="356" t="s">
        <v>2815</v>
      </c>
      <c r="M152" s="356" t="s">
        <v>1483</v>
      </c>
      <c r="N152" s="356" t="s">
        <v>2816</v>
      </c>
      <c r="O152" s="356" t="s">
        <v>2817</v>
      </c>
      <c r="P152" s="355" t="s">
        <v>1470</v>
      </c>
      <c r="Q152" s="356">
        <v>3825</v>
      </c>
      <c r="R152" s="356" t="s">
        <v>2818</v>
      </c>
      <c r="S152" s="343" t="s">
        <v>2819</v>
      </c>
      <c r="T152" s="340" t="s">
        <v>1688</v>
      </c>
      <c r="U152" s="344">
        <v>43466</v>
      </c>
      <c r="V152" s="344">
        <v>45291</v>
      </c>
      <c r="W152" s="345" t="s">
        <v>1474</v>
      </c>
      <c r="X152" s="340" t="s">
        <v>1376</v>
      </c>
      <c r="Y152" s="340" t="s">
        <v>1376</v>
      </c>
      <c r="Z152" s="340" t="s">
        <v>1376</v>
      </c>
      <c r="AA152" s="340" t="s">
        <v>1376</v>
      </c>
      <c r="AB152" s="346" t="s">
        <v>1475</v>
      </c>
      <c r="AC152" s="340" t="s">
        <v>1376</v>
      </c>
      <c r="AD152" s="340"/>
      <c r="AE152" s="361" t="s">
        <v>2820</v>
      </c>
      <c r="AF152" s="340"/>
    </row>
    <row r="153" spans="1:32" ht="51" x14ac:dyDescent="0.2">
      <c r="A153" s="338">
        <v>2494</v>
      </c>
      <c r="B153" s="355">
        <v>20147</v>
      </c>
      <c r="C153" s="355"/>
      <c r="D153" s="340" t="s">
        <v>1555</v>
      </c>
      <c r="E153" s="339" t="s">
        <v>1556</v>
      </c>
      <c r="F153" s="339" t="s">
        <v>54</v>
      </c>
      <c r="G153" s="355" t="s">
        <v>2821</v>
      </c>
      <c r="H153" s="355"/>
      <c r="I153" s="340" t="s">
        <v>2822</v>
      </c>
      <c r="J153" s="360" t="s">
        <v>1464</v>
      </c>
      <c r="K153" s="356" t="s">
        <v>2823</v>
      </c>
      <c r="L153" s="356" t="s">
        <v>2824</v>
      </c>
      <c r="M153" s="356" t="s">
        <v>1541</v>
      </c>
      <c r="N153" s="356" t="s">
        <v>2825</v>
      </c>
      <c r="O153" s="356" t="s">
        <v>2817</v>
      </c>
      <c r="P153" s="355" t="s">
        <v>1470</v>
      </c>
      <c r="Q153" s="356">
        <v>3825</v>
      </c>
      <c r="R153" s="356" t="s">
        <v>2826</v>
      </c>
      <c r="S153" s="343" t="s">
        <v>2827</v>
      </c>
      <c r="T153" s="340" t="s">
        <v>1688</v>
      </c>
      <c r="U153" s="344">
        <v>43466</v>
      </c>
      <c r="V153" s="344">
        <v>45291</v>
      </c>
      <c r="W153" s="345" t="s">
        <v>1376</v>
      </c>
      <c r="X153" s="340" t="s">
        <v>1475</v>
      </c>
      <c r="Y153" s="340" t="s">
        <v>1475</v>
      </c>
      <c r="Z153" s="340" t="s">
        <v>1475</v>
      </c>
      <c r="AA153" s="340" t="s">
        <v>1376</v>
      </c>
      <c r="AB153" s="346" t="s">
        <v>1376</v>
      </c>
      <c r="AC153" s="340" t="s">
        <v>1376</v>
      </c>
      <c r="AD153" s="340"/>
      <c r="AE153" s="349" t="s">
        <v>1489</v>
      </c>
      <c r="AF153" s="340"/>
    </row>
    <row r="154" spans="1:32" ht="51" x14ac:dyDescent="0.2">
      <c r="A154" s="338">
        <v>14446</v>
      </c>
      <c r="B154" s="355">
        <v>20149</v>
      </c>
      <c r="C154" s="355"/>
      <c r="D154" s="340" t="s">
        <v>1555</v>
      </c>
      <c r="E154" s="339" t="s">
        <v>1689</v>
      </c>
      <c r="F154" s="339" t="s">
        <v>39</v>
      </c>
      <c r="G154" s="355" t="s">
        <v>2828</v>
      </c>
      <c r="H154" s="355"/>
      <c r="I154" s="340" t="s">
        <v>2829</v>
      </c>
      <c r="J154" s="360" t="s">
        <v>1464</v>
      </c>
      <c r="K154" s="355" t="s">
        <v>1855</v>
      </c>
      <c r="L154" s="355" t="s">
        <v>2830</v>
      </c>
      <c r="M154" s="355" t="s">
        <v>1541</v>
      </c>
      <c r="N154" s="355" t="s">
        <v>2831</v>
      </c>
      <c r="O154" s="355" t="s">
        <v>2832</v>
      </c>
      <c r="P154" s="355" t="s">
        <v>1470</v>
      </c>
      <c r="Q154" s="355">
        <v>3165</v>
      </c>
      <c r="R154" s="355" t="s">
        <v>2833</v>
      </c>
      <c r="S154" s="343" t="s">
        <v>2834</v>
      </c>
      <c r="T154" s="340" t="s">
        <v>1473</v>
      </c>
      <c r="U154" s="344">
        <v>43466</v>
      </c>
      <c r="V154" s="344">
        <v>45291</v>
      </c>
      <c r="W154" s="345" t="s">
        <v>1376</v>
      </c>
      <c r="X154" s="340" t="s">
        <v>1475</v>
      </c>
      <c r="Y154" s="340" t="s">
        <v>1475</v>
      </c>
      <c r="Z154" s="340" t="s">
        <v>1475</v>
      </c>
      <c r="AA154" s="340" t="s">
        <v>1376</v>
      </c>
      <c r="AB154" s="346" t="s">
        <v>1376</v>
      </c>
      <c r="AC154" s="340" t="s">
        <v>1376</v>
      </c>
      <c r="AD154" s="340"/>
      <c r="AE154" s="349" t="s">
        <v>1489</v>
      </c>
      <c r="AF154" s="340"/>
    </row>
    <row r="155" spans="1:32" ht="51" x14ac:dyDescent="0.2">
      <c r="A155" s="338">
        <v>2541</v>
      </c>
      <c r="B155" s="355">
        <v>20151</v>
      </c>
      <c r="C155" s="355"/>
      <c r="D155" s="340" t="s">
        <v>1555</v>
      </c>
      <c r="E155" s="339" t="s">
        <v>1689</v>
      </c>
      <c r="F155" s="339" t="s">
        <v>52</v>
      </c>
      <c r="G155" s="360" t="s">
        <v>2835</v>
      </c>
      <c r="H155" s="360"/>
      <c r="I155" s="340" t="s">
        <v>2836</v>
      </c>
      <c r="J155" s="360" t="s">
        <v>1464</v>
      </c>
      <c r="K155" s="355" t="s">
        <v>1529</v>
      </c>
      <c r="L155" s="360" t="s">
        <v>2837</v>
      </c>
      <c r="M155" s="360" t="s">
        <v>1694</v>
      </c>
      <c r="N155" s="360" t="s">
        <v>2838</v>
      </c>
      <c r="O155" s="360" t="s">
        <v>2839</v>
      </c>
      <c r="P155" s="355" t="s">
        <v>1470</v>
      </c>
      <c r="Q155" s="355">
        <v>3195</v>
      </c>
      <c r="R155" s="355" t="s">
        <v>2840</v>
      </c>
      <c r="S155" s="362" t="s">
        <v>2841</v>
      </c>
      <c r="T155" s="340" t="s">
        <v>1473</v>
      </c>
      <c r="U155" s="344">
        <v>43466</v>
      </c>
      <c r="V155" s="344">
        <v>45291</v>
      </c>
      <c r="W155" s="345" t="s">
        <v>1475</v>
      </c>
      <c r="X155" s="340" t="s">
        <v>1475</v>
      </c>
      <c r="Y155" s="340" t="s">
        <v>1475</v>
      </c>
      <c r="Z155" s="340" t="s">
        <v>1475</v>
      </c>
      <c r="AA155" s="340" t="s">
        <v>1376</v>
      </c>
      <c r="AB155" s="346" t="s">
        <v>1376</v>
      </c>
      <c r="AC155" s="340" t="s">
        <v>1376</v>
      </c>
      <c r="AD155" s="340"/>
      <c r="AE155" s="349" t="s">
        <v>1489</v>
      </c>
      <c r="AF155" s="340"/>
    </row>
    <row r="156" spans="1:32" s="374" customFormat="1" ht="51" x14ac:dyDescent="0.2">
      <c r="A156" s="366">
        <v>14448</v>
      </c>
      <c r="B156" s="346">
        <v>20153</v>
      </c>
      <c r="C156" s="346"/>
      <c r="D156" s="346" t="s">
        <v>1477</v>
      </c>
      <c r="E156" s="346" t="s">
        <v>1490</v>
      </c>
      <c r="F156" s="346" t="s">
        <v>14</v>
      </c>
      <c r="G156" s="346" t="s">
        <v>2842</v>
      </c>
      <c r="H156" s="346" t="s">
        <v>2843</v>
      </c>
      <c r="I156" s="340" t="s">
        <v>2844</v>
      </c>
      <c r="J156" s="346" t="s">
        <v>1464</v>
      </c>
      <c r="K156" s="346" t="s">
        <v>2094</v>
      </c>
      <c r="L156" s="346" t="s">
        <v>2845</v>
      </c>
      <c r="M156" s="346" t="s">
        <v>1638</v>
      </c>
      <c r="N156" s="346" t="s">
        <v>2846</v>
      </c>
      <c r="O156" s="346" t="s">
        <v>2847</v>
      </c>
      <c r="P156" s="346" t="s">
        <v>1470</v>
      </c>
      <c r="Q156" s="346">
        <v>3699</v>
      </c>
      <c r="R156" s="346" t="s">
        <v>2848</v>
      </c>
      <c r="S156" s="370" t="s">
        <v>2849</v>
      </c>
      <c r="T156" s="365" t="s">
        <v>1473</v>
      </c>
      <c r="U156" s="371">
        <v>43466</v>
      </c>
      <c r="V156" s="371">
        <v>45291</v>
      </c>
      <c r="W156" s="372" t="s">
        <v>1376</v>
      </c>
      <c r="X156" s="346" t="s">
        <v>1475</v>
      </c>
      <c r="Y156" s="346" t="s">
        <v>2850</v>
      </c>
      <c r="Z156" s="346" t="s">
        <v>1475</v>
      </c>
      <c r="AA156" s="346" t="s">
        <v>1376</v>
      </c>
      <c r="AB156" s="346" t="s">
        <v>1376</v>
      </c>
      <c r="AC156" s="346" t="s">
        <v>1376</v>
      </c>
      <c r="AD156" s="346"/>
      <c r="AE156" s="373" t="s">
        <v>2851</v>
      </c>
      <c r="AF156" s="346"/>
    </row>
    <row r="157" spans="1:32" ht="51" x14ac:dyDescent="0.2">
      <c r="A157" s="338">
        <v>876</v>
      </c>
      <c r="B157" s="355">
        <v>3970</v>
      </c>
      <c r="C157" s="355"/>
      <c r="D157" s="340" t="s">
        <v>1555</v>
      </c>
      <c r="E157" s="339" t="s">
        <v>1689</v>
      </c>
      <c r="F157" s="339" t="s">
        <v>2774</v>
      </c>
      <c r="G157" s="360" t="s">
        <v>2852</v>
      </c>
      <c r="H157" s="360" t="s">
        <v>2853</v>
      </c>
      <c r="I157" s="340" t="s">
        <v>2854</v>
      </c>
      <c r="J157" s="360" t="s">
        <v>1464</v>
      </c>
      <c r="K157" s="360" t="s">
        <v>2855</v>
      </c>
      <c r="L157" s="360" t="s">
        <v>2856</v>
      </c>
      <c r="M157" s="360" t="s">
        <v>1483</v>
      </c>
      <c r="N157" s="360" t="s">
        <v>2857</v>
      </c>
      <c r="O157" s="360" t="s">
        <v>2858</v>
      </c>
      <c r="P157" s="355" t="s">
        <v>1470</v>
      </c>
      <c r="Q157" s="340">
        <v>3930</v>
      </c>
      <c r="R157" s="340" t="s">
        <v>2859</v>
      </c>
      <c r="S157" s="362" t="s">
        <v>2860</v>
      </c>
      <c r="T157" s="340" t="s">
        <v>1473</v>
      </c>
      <c r="U157" s="344">
        <v>43466</v>
      </c>
      <c r="V157" s="344">
        <v>45291</v>
      </c>
      <c r="W157" s="345" t="s">
        <v>1475</v>
      </c>
      <c r="X157" s="340" t="s">
        <v>1475</v>
      </c>
      <c r="Y157" s="340" t="s">
        <v>1475</v>
      </c>
      <c r="Z157" s="340" t="s">
        <v>1475</v>
      </c>
      <c r="AA157" s="340" t="s">
        <v>1475</v>
      </c>
      <c r="AB157" s="346" t="s">
        <v>1376</v>
      </c>
      <c r="AC157" s="340" t="s">
        <v>1376</v>
      </c>
      <c r="AD157" s="340"/>
      <c r="AE157" s="349" t="s">
        <v>1489</v>
      </c>
      <c r="AF157" s="340" t="s">
        <v>1952</v>
      </c>
    </row>
    <row r="158" spans="1:32" ht="63.75" x14ac:dyDescent="0.2">
      <c r="A158" s="338">
        <v>871</v>
      </c>
      <c r="B158" s="340">
        <v>3969</v>
      </c>
      <c r="C158" s="340"/>
      <c r="D158" s="340" t="s">
        <v>1477</v>
      </c>
      <c r="E158" s="340" t="s">
        <v>1478</v>
      </c>
      <c r="F158" s="340" t="s">
        <v>53</v>
      </c>
      <c r="G158" s="340" t="s">
        <v>2861</v>
      </c>
      <c r="H158" s="340"/>
      <c r="I158" s="340" t="s">
        <v>2862</v>
      </c>
      <c r="J158" s="340" t="s">
        <v>1464</v>
      </c>
      <c r="K158" s="340" t="s">
        <v>1974</v>
      </c>
      <c r="L158" s="340" t="s">
        <v>2863</v>
      </c>
      <c r="M158" s="340" t="s">
        <v>1638</v>
      </c>
      <c r="N158" s="340" t="s">
        <v>2864</v>
      </c>
      <c r="O158" s="340" t="s">
        <v>2865</v>
      </c>
      <c r="P158" s="340" t="s">
        <v>1470</v>
      </c>
      <c r="Q158" s="340">
        <v>3156</v>
      </c>
      <c r="R158" s="340" t="s">
        <v>2866</v>
      </c>
      <c r="S158" s="343" t="s">
        <v>2867</v>
      </c>
      <c r="T158" s="339" t="s">
        <v>1688</v>
      </c>
      <c r="U158" s="344">
        <v>43466</v>
      </c>
      <c r="V158" s="344">
        <v>45291</v>
      </c>
      <c r="W158" s="345" t="s">
        <v>1474</v>
      </c>
      <c r="X158" s="340" t="s">
        <v>1376</v>
      </c>
      <c r="Y158" s="340" t="s">
        <v>1376</v>
      </c>
      <c r="Z158" s="340" t="s">
        <v>1376</v>
      </c>
      <c r="AA158" s="340" t="s">
        <v>1376</v>
      </c>
      <c r="AB158" s="346" t="s">
        <v>1376</v>
      </c>
      <c r="AC158" s="340" t="s">
        <v>1376</v>
      </c>
      <c r="AD158" s="340"/>
      <c r="AE158" s="349" t="s">
        <v>1962</v>
      </c>
      <c r="AF158" s="340"/>
    </row>
    <row r="159" spans="1:32" ht="30" x14ac:dyDescent="0.2">
      <c r="A159" s="338">
        <v>19747</v>
      </c>
      <c r="B159" s="341">
        <v>3776</v>
      </c>
      <c r="C159" s="341"/>
      <c r="D159" s="340" t="s">
        <v>1460</v>
      </c>
      <c r="E159" s="339" t="s">
        <v>1461</v>
      </c>
      <c r="F159" s="339" t="s">
        <v>84</v>
      </c>
      <c r="G159" s="339" t="s">
        <v>2868</v>
      </c>
      <c r="H159" s="339"/>
      <c r="I159" s="340" t="s">
        <v>2869</v>
      </c>
      <c r="J159" s="339" t="s">
        <v>1635</v>
      </c>
      <c r="K159" s="339" t="s">
        <v>2870</v>
      </c>
      <c r="L159" s="339" t="s">
        <v>2871</v>
      </c>
      <c r="M159" s="339" t="s">
        <v>1638</v>
      </c>
      <c r="N159" s="339" t="s">
        <v>2872</v>
      </c>
      <c r="O159" s="340" t="s">
        <v>2873</v>
      </c>
      <c r="P159" s="340" t="s">
        <v>1470</v>
      </c>
      <c r="Q159" s="340">
        <v>3585</v>
      </c>
      <c r="R159" s="340" t="s">
        <v>2874</v>
      </c>
      <c r="S159" s="343" t="s">
        <v>2875</v>
      </c>
      <c r="T159" s="339" t="s">
        <v>1473</v>
      </c>
      <c r="U159" s="344">
        <v>43466</v>
      </c>
      <c r="V159" s="344">
        <v>45291</v>
      </c>
      <c r="W159" s="345" t="s">
        <v>1474</v>
      </c>
      <c r="X159" s="340" t="s">
        <v>1376</v>
      </c>
      <c r="Y159" s="340" t="s">
        <v>1376</v>
      </c>
      <c r="Z159" s="340" t="s">
        <v>1376</v>
      </c>
      <c r="AA159" s="340" t="s">
        <v>1376</v>
      </c>
      <c r="AB159" s="346" t="s">
        <v>1475</v>
      </c>
      <c r="AC159" s="340" t="s">
        <v>1376</v>
      </c>
      <c r="AD159" s="340"/>
      <c r="AE159" s="386" t="s">
        <v>2876</v>
      </c>
      <c r="AF159" s="340"/>
    </row>
    <row r="160" spans="1:32" ht="89.25" x14ac:dyDescent="0.2">
      <c r="A160" s="338">
        <v>5534</v>
      </c>
      <c r="B160" s="341">
        <v>21080</v>
      </c>
      <c r="C160" s="341"/>
      <c r="D160" s="340" t="s">
        <v>1460</v>
      </c>
      <c r="E160" s="339" t="s">
        <v>1461</v>
      </c>
      <c r="F160" s="339" t="s">
        <v>29</v>
      </c>
      <c r="G160" s="339" t="s">
        <v>2877</v>
      </c>
      <c r="H160" s="339" t="s">
        <v>2878</v>
      </c>
      <c r="I160" s="340" t="s">
        <v>2879</v>
      </c>
      <c r="J160" s="339" t="s">
        <v>1597</v>
      </c>
      <c r="K160" s="339" t="s">
        <v>2880</v>
      </c>
      <c r="L160" s="339" t="s">
        <v>2881</v>
      </c>
      <c r="M160" s="339" t="s">
        <v>1467</v>
      </c>
      <c r="N160" s="340" t="s">
        <v>2882</v>
      </c>
      <c r="O160" s="340" t="s">
        <v>2136</v>
      </c>
      <c r="P160" s="340" t="s">
        <v>1470</v>
      </c>
      <c r="Q160" s="340">
        <v>3564</v>
      </c>
      <c r="R160" s="340" t="s">
        <v>2883</v>
      </c>
      <c r="S160" s="343" t="s">
        <v>2884</v>
      </c>
      <c r="T160" s="339" t="s">
        <v>1473</v>
      </c>
      <c r="U160" s="344">
        <v>43466</v>
      </c>
      <c r="V160" s="344">
        <v>45291</v>
      </c>
      <c r="W160" s="345" t="s">
        <v>1474</v>
      </c>
      <c r="X160" s="340" t="s">
        <v>1376</v>
      </c>
      <c r="Y160" s="340" t="s">
        <v>1376</v>
      </c>
      <c r="Z160" s="340" t="s">
        <v>1376</v>
      </c>
      <c r="AA160" s="340" t="s">
        <v>1376</v>
      </c>
      <c r="AB160" s="346" t="s">
        <v>1475</v>
      </c>
      <c r="AC160" s="340" t="s">
        <v>1376</v>
      </c>
      <c r="AD160" s="340"/>
      <c r="AE160" s="361" t="s">
        <v>2415</v>
      </c>
      <c r="AF160" s="340"/>
    </row>
    <row r="161" spans="1:32" s="374" customFormat="1" ht="51" x14ac:dyDescent="0.2">
      <c r="A161" s="366">
        <v>16530</v>
      </c>
      <c r="B161" s="346">
        <v>29503</v>
      </c>
      <c r="C161" s="346"/>
      <c r="D161" s="346" t="s">
        <v>1477</v>
      </c>
      <c r="E161" s="346" t="s">
        <v>1490</v>
      </c>
      <c r="F161" s="346" t="s">
        <v>14</v>
      </c>
      <c r="G161" s="346" t="s">
        <v>2885</v>
      </c>
      <c r="H161" s="346"/>
      <c r="I161" s="340" t="s">
        <v>2886</v>
      </c>
      <c r="J161" s="346" t="s">
        <v>1464</v>
      </c>
      <c r="K161" s="346" t="s">
        <v>2887</v>
      </c>
      <c r="L161" s="346" t="s">
        <v>1829</v>
      </c>
      <c r="M161" s="346" t="s">
        <v>1541</v>
      </c>
      <c r="N161" s="346" t="s">
        <v>2888</v>
      </c>
      <c r="O161" s="346" t="s">
        <v>2889</v>
      </c>
      <c r="P161" s="346" t="s">
        <v>1470</v>
      </c>
      <c r="Q161" s="346">
        <v>3737</v>
      </c>
      <c r="R161" s="346" t="s">
        <v>2890</v>
      </c>
      <c r="S161" s="370" t="s">
        <v>2525</v>
      </c>
      <c r="T161" s="365" t="s">
        <v>1688</v>
      </c>
      <c r="U161" s="371">
        <v>43466</v>
      </c>
      <c r="V161" s="371">
        <v>45291</v>
      </c>
      <c r="W161" s="372" t="s">
        <v>1376</v>
      </c>
      <c r="X161" s="346" t="s">
        <v>1475</v>
      </c>
      <c r="Y161" s="346" t="s">
        <v>1475</v>
      </c>
      <c r="Z161" s="346" t="s">
        <v>1475</v>
      </c>
      <c r="AA161" s="346" t="s">
        <v>1376</v>
      </c>
      <c r="AB161" s="346" t="s">
        <v>1376</v>
      </c>
      <c r="AC161" s="346" t="s">
        <v>1376</v>
      </c>
      <c r="AD161" s="346"/>
      <c r="AE161" s="373" t="s">
        <v>2891</v>
      </c>
      <c r="AF161" s="346"/>
    </row>
    <row r="162" spans="1:32" ht="63.75" x14ac:dyDescent="0.2">
      <c r="A162" s="338">
        <v>10140</v>
      </c>
      <c r="B162" s="355">
        <v>3977</v>
      </c>
      <c r="C162" s="355"/>
      <c r="D162" s="340" t="s">
        <v>1555</v>
      </c>
      <c r="E162" s="339" t="s">
        <v>1689</v>
      </c>
      <c r="F162" s="339" t="s">
        <v>31</v>
      </c>
      <c r="G162" s="360" t="s">
        <v>2892</v>
      </c>
      <c r="H162" s="360"/>
      <c r="I162" s="340" t="s">
        <v>2893</v>
      </c>
      <c r="J162" s="360" t="s">
        <v>1464</v>
      </c>
      <c r="K162" s="360" t="s">
        <v>2133</v>
      </c>
      <c r="L162" s="360" t="s">
        <v>2894</v>
      </c>
      <c r="M162" s="360" t="s">
        <v>1467</v>
      </c>
      <c r="N162" s="360" t="s">
        <v>2895</v>
      </c>
      <c r="O162" s="360" t="s">
        <v>2896</v>
      </c>
      <c r="P162" s="355" t="s">
        <v>1470</v>
      </c>
      <c r="Q162" s="340">
        <v>3805</v>
      </c>
      <c r="R162" s="340" t="s">
        <v>2897</v>
      </c>
      <c r="S162" s="378" t="s">
        <v>2898</v>
      </c>
      <c r="T162" s="340" t="s">
        <v>1473</v>
      </c>
      <c r="U162" s="344">
        <v>43466</v>
      </c>
      <c r="V162" s="344">
        <v>45291</v>
      </c>
      <c r="W162" s="345" t="s">
        <v>1474</v>
      </c>
      <c r="X162" s="340" t="s">
        <v>1376</v>
      </c>
      <c r="Y162" s="340" t="s">
        <v>1376</v>
      </c>
      <c r="Z162" s="340" t="s">
        <v>1376</v>
      </c>
      <c r="AA162" s="340" t="s">
        <v>1376</v>
      </c>
      <c r="AB162" s="346" t="s">
        <v>1475</v>
      </c>
      <c r="AC162" s="340" t="s">
        <v>1376</v>
      </c>
      <c r="AD162" s="340"/>
      <c r="AE162" s="351" t="s">
        <v>2899</v>
      </c>
      <c r="AF162" s="340"/>
    </row>
    <row r="163" spans="1:32" ht="25.5" x14ac:dyDescent="0.2">
      <c r="A163" s="338">
        <v>3260</v>
      </c>
      <c r="B163" s="355">
        <v>20155</v>
      </c>
      <c r="C163" s="355"/>
      <c r="D163" s="340" t="s">
        <v>1555</v>
      </c>
      <c r="E163" s="339" t="s">
        <v>1689</v>
      </c>
      <c r="F163" s="339" t="s">
        <v>76</v>
      </c>
      <c r="G163" s="360" t="s">
        <v>2900</v>
      </c>
      <c r="H163" s="360"/>
      <c r="I163" s="340" t="s">
        <v>2901</v>
      </c>
      <c r="J163" s="360" t="s">
        <v>1464</v>
      </c>
      <c r="K163" s="355" t="s">
        <v>2902</v>
      </c>
      <c r="L163" s="360" t="s">
        <v>2903</v>
      </c>
      <c r="M163" s="360" t="s">
        <v>1467</v>
      </c>
      <c r="N163" s="360" t="s">
        <v>2904</v>
      </c>
      <c r="O163" s="360" t="s">
        <v>2905</v>
      </c>
      <c r="P163" s="355" t="s">
        <v>1470</v>
      </c>
      <c r="Q163" s="360">
        <v>3182</v>
      </c>
      <c r="R163" s="360" t="s">
        <v>2906</v>
      </c>
      <c r="S163" s="362" t="s">
        <v>2907</v>
      </c>
      <c r="T163" s="340" t="s">
        <v>1742</v>
      </c>
      <c r="U163" s="344">
        <v>43466</v>
      </c>
      <c r="V163" s="364">
        <v>44561</v>
      </c>
      <c r="W163" s="345" t="s">
        <v>1376</v>
      </c>
      <c r="X163" s="340" t="s">
        <v>1475</v>
      </c>
      <c r="Y163" s="340" t="s">
        <v>1475</v>
      </c>
      <c r="Z163" s="340" t="s">
        <v>1475</v>
      </c>
      <c r="AA163" s="340" t="s">
        <v>1376</v>
      </c>
      <c r="AB163" s="346" t="s">
        <v>1475</v>
      </c>
      <c r="AC163" s="340" t="s">
        <v>1475</v>
      </c>
      <c r="AD163" s="340"/>
      <c r="AE163" s="375" t="s">
        <v>2908</v>
      </c>
      <c r="AF163" s="340"/>
    </row>
    <row r="164" spans="1:32" ht="51" x14ac:dyDescent="0.2">
      <c r="A164" s="338">
        <v>14457</v>
      </c>
      <c r="B164" s="339">
        <v>20982</v>
      </c>
      <c r="C164" s="339"/>
      <c r="D164" s="340" t="s">
        <v>1524</v>
      </c>
      <c r="E164" s="339" t="s">
        <v>1615</v>
      </c>
      <c r="F164" s="339" t="s">
        <v>47</v>
      </c>
      <c r="G164" s="340" t="s">
        <v>2909</v>
      </c>
      <c r="H164" s="340"/>
      <c r="I164" s="340" t="s">
        <v>2910</v>
      </c>
      <c r="J164" s="339" t="s">
        <v>1464</v>
      </c>
      <c r="K164" s="339" t="s">
        <v>2468</v>
      </c>
      <c r="L164" s="339" t="s">
        <v>2911</v>
      </c>
      <c r="M164" s="339" t="s">
        <v>1628</v>
      </c>
      <c r="N164" s="339" t="s">
        <v>2912</v>
      </c>
      <c r="O164" s="339" t="s">
        <v>2913</v>
      </c>
      <c r="P164" s="339" t="s">
        <v>1470</v>
      </c>
      <c r="Q164" s="339">
        <v>3418</v>
      </c>
      <c r="R164" s="339" t="s">
        <v>2914</v>
      </c>
      <c r="S164" s="350" t="s">
        <v>2915</v>
      </c>
      <c r="T164" s="339" t="s">
        <v>1688</v>
      </c>
      <c r="U164" s="344">
        <v>43466</v>
      </c>
      <c r="V164" s="344">
        <v>45291</v>
      </c>
      <c r="W164" s="345" t="s">
        <v>1376</v>
      </c>
      <c r="X164" s="340" t="s">
        <v>1475</v>
      </c>
      <c r="Y164" s="340" t="s">
        <v>1475</v>
      </c>
      <c r="Z164" s="340" t="s">
        <v>1475</v>
      </c>
      <c r="AA164" s="340" t="s">
        <v>1376</v>
      </c>
      <c r="AB164" s="346" t="s">
        <v>1376</v>
      </c>
      <c r="AC164" s="340" t="s">
        <v>1376</v>
      </c>
      <c r="AD164" s="340"/>
      <c r="AE164" s="349" t="s">
        <v>1489</v>
      </c>
      <c r="AF164" s="340"/>
    </row>
    <row r="165" spans="1:32" ht="38.25" x14ac:dyDescent="0.2">
      <c r="A165" s="338">
        <v>2802</v>
      </c>
      <c r="B165" s="341">
        <v>3989</v>
      </c>
      <c r="C165" s="341"/>
      <c r="D165" s="340" t="s">
        <v>1460</v>
      </c>
      <c r="E165" s="339" t="s">
        <v>1536</v>
      </c>
      <c r="F165" s="339" t="s">
        <v>74</v>
      </c>
      <c r="G165" s="339" t="s">
        <v>74</v>
      </c>
      <c r="H165" s="339" t="s">
        <v>2916</v>
      </c>
      <c r="I165" s="340" t="s">
        <v>2917</v>
      </c>
      <c r="J165" s="339" t="s">
        <v>1635</v>
      </c>
      <c r="K165" s="339" t="s">
        <v>2918</v>
      </c>
      <c r="L165" s="339" t="s">
        <v>2919</v>
      </c>
      <c r="M165" s="339" t="s">
        <v>1541</v>
      </c>
      <c r="N165" s="340" t="s">
        <v>2920</v>
      </c>
      <c r="O165" s="340" t="s">
        <v>2076</v>
      </c>
      <c r="P165" s="340" t="s">
        <v>1470</v>
      </c>
      <c r="Q165" s="340">
        <v>3088</v>
      </c>
      <c r="R165" s="340" t="s">
        <v>2921</v>
      </c>
      <c r="S165" s="350" t="s">
        <v>2922</v>
      </c>
      <c r="T165" s="339" t="s">
        <v>1473</v>
      </c>
      <c r="U165" s="344">
        <v>43466</v>
      </c>
      <c r="V165" s="344">
        <v>45291</v>
      </c>
      <c r="W165" s="345" t="s">
        <v>1474</v>
      </c>
      <c r="X165" s="340" t="s">
        <v>1376</v>
      </c>
      <c r="Y165" s="340" t="s">
        <v>1376</v>
      </c>
      <c r="Z165" s="340" t="s">
        <v>1376</v>
      </c>
      <c r="AA165" s="340" t="s">
        <v>1376</v>
      </c>
      <c r="AB165" s="346" t="s">
        <v>1475</v>
      </c>
      <c r="AC165" s="340" t="s">
        <v>1475</v>
      </c>
      <c r="AD165" s="340"/>
      <c r="AE165" s="382" t="s">
        <v>2923</v>
      </c>
      <c r="AF165" s="340" t="s">
        <v>2232</v>
      </c>
    </row>
    <row r="166" spans="1:32" s="374" customFormat="1" ht="51" x14ac:dyDescent="0.2">
      <c r="A166" s="366">
        <v>14459</v>
      </c>
      <c r="B166" s="367">
        <v>20156</v>
      </c>
      <c r="C166" s="367"/>
      <c r="D166" s="346" t="s">
        <v>1555</v>
      </c>
      <c r="E166" s="365" t="s">
        <v>1689</v>
      </c>
      <c r="F166" s="365" t="s">
        <v>43</v>
      </c>
      <c r="G166" s="368" t="s">
        <v>2924</v>
      </c>
      <c r="H166" s="368"/>
      <c r="I166" s="340" t="s">
        <v>2925</v>
      </c>
      <c r="J166" s="368" t="s">
        <v>1464</v>
      </c>
      <c r="K166" s="368" t="s">
        <v>2926</v>
      </c>
      <c r="L166" s="368" t="s">
        <v>2927</v>
      </c>
      <c r="M166" s="368" t="s">
        <v>2928</v>
      </c>
      <c r="N166" s="368" t="s">
        <v>2929</v>
      </c>
      <c r="O166" s="368" t="s">
        <v>2930</v>
      </c>
      <c r="P166" s="367" t="s">
        <v>1470</v>
      </c>
      <c r="Q166" s="368">
        <v>3174</v>
      </c>
      <c r="R166" s="368" t="s">
        <v>2931</v>
      </c>
      <c r="S166" s="387" t="s">
        <v>2932</v>
      </c>
      <c r="T166" s="346" t="s">
        <v>1742</v>
      </c>
      <c r="U166" s="371">
        <v>43466</v>
      </c>
      <c r="V166" s="385">
        <v>44561</v>
      </c>
      <c r="W166" s="372" t="s">
        <v>1376</v>
      </c>
      <c r="X166" s="346" t="s">
        <v>1475</v>
      </c>
      <c r="Y166" s="346" t="s">
        <v>1475</v>
      </c>
      <c r="Z166" s="346" t="s">
        <v>1475</v>
      </c>
      <c r="AA166" s="346" t="s">
        <v>1376</v>
      </c>
      <c r="AB166" s="346" t="s">
        <v>1376</v>
      </c>
      <c r="AC166" s="346" t="s">
        <v>1376</v>
      </c>
      <c r="AD166" s="346"/>
      <c r="AE166" s="349" t="s">
        <v>1489</v>
      </c>
      <c r="AF166" s="346"/>
    </row>
    <row r="167" spans="1:32" ht="51" x14ac:dyDescent="0.2">
      <c r="A167" s="338">
        <v>14460</v>
      </c>
      <c r="B167" s="341">
        <v>20159</v>
      </c>
      <c r="C167" s="341"/>
      <c r="D167" s="340" t="s">
        <v>1460</v>
      </c>
      <c r="E167" s="339" t="s">
        <v>1536</v>
      </c>
      <c r="F167" s="339" t="s">
        <v>94</v>
      </c>
      <c r="G167" s="339" t="s">
        <v>2933</v>
      </c>
      <c r="H167" s="339"/>
      <c r="I167" s="340" t="s">
        <v>2934</v>
      </c>
      <c r="J167" s="339" t="s">
        <v>1635</v>
      </c>
      <c r="K167" s="339" t="s">
        <v>2935</v>
      </c>
      <c r="L167" s="339" t="s">
        <v>2936</v>
      </c>
      <c r="M167" s="339" t="s">
        <v>1483</v>
      </c>
      <c r="N167" s="340" t="s">
        <v>2937</v>
      </c>
      <c r="O167" s="340" t="s">
        <v>2938</v>
      </c>
      <c r="P167" s="340" t="s">
        <v>1470</v>
      </c>
      <c r="Q167" s="340">
        <v>3054</v>
      </c>
      <c r="R167" s="340" t="s">
        <v>2939</v>
      </c>
      <c r="S167" s="343" t="s">
        <v>2940</v>
      </c>
      <c r="T167" s="339" t="s">
        <v>1742</v>
      </c>
      <c r="U167" s="344">
        <v>43466</v>
      </c>
      <c r="V167" s="364">
        <v>44561</v>
      </c>
      <c r="W167" s="345" t="s">
        <v>1376</v>
      </c>
      <c r="X167" s="340" t="s">
        <v>1475</v>
      </c>
      <c r="Y167" s="340" t="s">
        <v>2941</v>
      </c>
      <c r="Z167" s="340" t="s">
        <v>1475</v>
      </c>
      <c r="AA167" s="340" t="s">
        <v>1376</v>
      </c>
      <c r="AB167" s="346" t="s">
        <v>1376</v>
      </c>
      <c r="AC167" s="340" t="s">
        <v>1376</v>
      </c>
      <c r="AD167" s="340"/>
      <c r="AE167" s="349" t="s">
        <v>1489</v>
      </c>
      <c r="AF167" s="340"/>
    </row>
    <row r="168" spans="1:32" ht="51" x14ac:dyDescent="0.2">
      <c r="A168" s="338">
        <v>2533</v>
      </c>
      <c r="B168" s="339">
        <v>6410</v>
      </c>
      <c r="C168" s="339"/>
      <c r="D168" s="340" t="s">
        <v>1524</v>
      </c>
      <c r="E168" s="339" t="s">
        <v>1536</v>
      </c>
      <c r="F168" s="339" t="s">
        <v>61</v>
      </c>
      <c r="G168" s="340" t="s">
        <v>2942</v>
      </c>
      <c r="H168" s="340"/>
      <c r="I168" s="340" t="s">
        <v>2943</v>
      </c>
      <c r="J168" s="339" t="s">
        <v>1494</v>
      </c>
      <c r="K168" s="339" t="s">
        <v>2944</v>
      </c>
      <c r="L168" s="339" t="s">
        <v>2945</v>
      </c>
      <c r="M168" s="339" t="s">
        <v>1765</v>
      </c>
      <c r="N168" s="339" t="s">
        <v>2946</v>
      </c>
      <c r="O168" s="339" t="s">
        <v>1590</v>
      </c>
      <c r="P168" s="339" t="s">
        <v>1470</v>
      </c>
      <c r="Q168" s="339">
        <v>3051</v>
      </c>
      <c r="R168" s="339" t="s">
        <v>2947</v>
      </c>
      <c r="S168" s="343" t="s">
        <v>2948</v>
      </c>
      <c r="T168" s="339" t="s">
        <v>1688</v>
      </c>
      <c r="U168" s="344">
        <v>43466</v>
      </c>
      <c r="V168" s="344">
        <v>45291</v>
      </c>
      <c r="W168" s="345" t="s">
        <v>1474</v>
      </c>
      <c r="X168" s="340" t="s">
        <v>1376</v>
      </c>
      <c r="Y168" s="340" t="s">
        <v>1376</v>
      </c>
      <c r="Z168" s="340" t="s">
        <v>1376</v>
      </c>
      <c r="AA168" s="340" t="s">
        <v>1376</v>
      </c>
      <c r="AB168" s="346" t="s">
        <v>1475</v>
      </c>
      <c r="AC168" s="340" t="s">
        <v>1376</v>
      </c>
      <c r="AD168" s="340"/>
      <c r="AE168" s="349" t="s">
        <v>2949</v>
      </c>
      <c r="AF168" s="340"/>
    </row>
    <row r="169" spans="1:32" ht="63.75" x14ac:dyDescent="0.2">
      <c r="A169" s="338">
        <v>924</v>
      </c>
      <c r="B169" s="340">
        <v>6434</v>
      </c>
      <c r="C169" s="340"/>
      <c r="D169" s="340" t="s">
        <v>1477</v>
      </c>
      <c r="E169" s="340" t="s">
        <v>1478</v>
      </c>
      <c r="F169" s="340" t="s">
        <v>60</v>
      </c>
      <c r="G169" s="340" t="s">
        <v>2950</v>
      </c>
      <c r="H169" s="340"/>
      <c r="I169" s="340" t="s">
        <v>2951</v>
      </c>
      <c r="J169" s="340" t="s">
        <v>1464</v>
      </c>
      <c r="K169" s="340" t="s">
        <v>2296</v>
      </c>
      <c r="L169" s="340" t="s">
        <v>2952</v>
      </c>
      <c r="M169" s="340" t="s">
        <v>1467</v>
      </c>
      <c r="N169" s="340" t="s">
        <v>2953</v>
      </c>
      <c r="O169" s="340" t="s">
        <v>2954</v>
      </c>
      <c r="P169" s="340" t="s">
        <v>1470</v>
      </c>
      <c r="Q169" s="340">
        <v>3134</v>
      </c>
      <c r="R169" s="340" t="s">
        <v>2955</v>
      </c>
      <c r="S169" s="343" t="s">
        <v>2956</v>
      </c>
      <c r="T169" s="339" t="s">
        <v>1688</v>
      </c>
      <c r="U169" s="344">
        <v>43466</v>
      </c>
      <c r="V169" s="344">
        <v>45291</v>
      </c>
      <c r="W169" s="345" t="s">
        <v>1474</v>
      </c>
      <c r="X169" s="340" t="s">
        <v>1376</v>
      </c>
      <c r="Y169" s="340" t="s">
        <v>1376</v>
      </c>
      <c r="Z169" s="340" t="s">
        <v>1376</v>
      </c>
      <c r="AA169" s="340" t="s">
        <v>1376</v>
      </c>
      <c r="AB169" s="346" t="s">
        <v>1376</v>
      </c>
      <c r="AC169" s="340" t="s">
        <v>1376</v>
      </c>
      <c r="AD169" s="340"/>
      <c r="AE169" s="349" t="s">
        <v>1808</v>
      </c>
      <c r="AF169" s="340"/>
    </row>
    <row r="170" spans="1:32" ht="63.75" x14ac:dyDescent="0.2">
      <c r="A170" s="338">
        <v>925</v>
      </c>
      <c r="B170" s="340">
        <v>3993</v>
      </c>
      <c r="C170" s="340"/>
      <c r="D170" s="340" t="s">
        <v>1477</v>
      </c>
      <c r="E170" s="340" t="s">
        <v>1490</v>
      </c>
      <c r="F170" s="340" t="s">
        <v>45</v>
      </c>
      <c r="G170" s="340" t="s">
        <v>2957</v>
      </c>
      <c r="H170" s="340"/>
      <c r="I170" s="340" t="s">
        <v>2958</v>
      </c>
      <c r="J170" s="340" t="s">
        <v>1464</v>
      </c>
      <c r="K170" s="340" t="s">
        <v>2959</v>
      </c>
      <c r="L170" s="340" t="s">
        <v>2960</v>
      </c>
      <c r="M170" s="340" t="s">
        <v>1541</v>
      </c>
      <c r="N170" s="340" t="s">
        <v>2961</v>
      </c>
      <c r="O170" s="340" t="s">
        <v>2962</v>
      </c>
      <c r="P170" s="340" t="s">
        <v>1470</v>
      </c>
      <c r="Q170" s="340">
        <v>3630</v>
      </c>
      <c r="R170" s="340" t="s">
        <v>2963</v>
      </c>
      <c r="S170" s="343" t="s">
        <v>2964</v>
      </c>
      <c r="T170" s="339" t="s">
        <v>1473</v>
      </c>
      <c r="U170" s="344">
        <v>43466</v>
      </c>
      <c r="V170" s="344">
        <v>45291</v>
      </c>
      <c r="W170" s="345" t="s">
        <v>1474</v>
      </c>
      <c r="X170" s="340" t="s">
        <v>1376</v>
      </c>
      <c r="Y170" s="340" t="s">
        <v>1376</v>
      </c>
      <c r="Z170" s="340" t="s">
        <v>1376</v>
      </c>
      <c r="AA170" s="340" t="s">
        <v>1376</v>
      </c>
      <c r="AB170" s="346" t="s">
        <v>1376</v>
      </c>
      <c r="AC170" s="340" t="s">
        <v>1376</v>
      </c>
      <c r="AD170" s="340"/>
      <c r="AE170" s="349" t="s">
        <v>1962</v>
      </c>
      <c r="AF170" s="340"/>
    </row>
    <row r="171" spans="1:32" ht="38.25" x14ac:dyDescent="0.2">
      <c r="A171" s="338">
        <v>89</v>
      </c>
      <c r="B171" s="355">
        <v>6462</v>
      </c>
      <c r="C171" s="355"/>
      <c r="D171" s="340" t="s">
        <v>1555</v>
      </c>
      <c r="E171" s="339" t="s">
        <v>1556</v>
      </c>
      <c r="F171" s="339" t="s">
        <v>36</v>
      </c>
      <c r="G171" s="355" t="s">
        <v>2965</v>
      </c>
      <c r="H171" s="355"/>
      <c r="I171" s="340" t="s">
        <v>2966</v>
      </c>
      <c r="J171" s="356" t="s">
        <v>1464</v>
      </c>
      <c r="K171" s="356" t="s">
        <v>2967</v>
      </c>
      <c r="L171" s="356" t="s">
        <v>2968</v>
      </c>
      <c r="M171" s="356" t="s">
        <v>2969</v>
      </c>
      <c r="N171" s="356" t="s">
        <v>2970</v>
      </c>
      <c r="O171" s="356" t="s">
        <v>2971</v>
      </c>
      <c r="P171" s="355" t="s">
        <v>1470</v>
      </c>
      <c r="Q171" s="356">
        <v>3875</v>
      </c>
      <c r="R171" s="356" t="s">
        <v>2972</v>
      </c>
      <c r="S171" s="343" t="s">
        <v>2973</v>
      </c>
      <c r="T171" s="340" t="s">
        <v>1473</v>
      </c>
      <c r="U171" s="344">
        <v>43466</v>
      </c>
      <c r="V171" s="344">
        <v>45291</v>
      </c>
      <c r="W171" s="345" t="s">
        <v>1376</v>
      </c>
      <c r="X171" s="340" t="s">
        <v>1475</v>
      </c>
      <c r="Y171" s="340" t="s">
        <v>2974</v>
      </c>
      <c r="Z171" s="340" t="s">
        <v>1475</v>
      </c>
      <c r="AA171" s="340" t="s">
        <v>1376</v>
      </c>
      <c r="AB171" s="346" t="s">
        <v>1475</v>
      </c>
      <c r="AC171" s="340" t="s">
        <v>1376</v>
      </c>
      <c r="AD171" s="340"/>
      <c r="AE171" s="377" t="s">
        <v>2184</v>
      </c>
      <c r="AF171" s="340"/>
    </row>
    <row r="172" spans="1:32" ht="63.75" x14ac:dyDescent="0.2">
      <c r="A172" s="338">
        <v>14464</v>
      </c>
      <c r="B172" s="340">
        <v>6477</v>
      </c>
      <c r="C172" s="340"/>
      <c r="D172" s="340" t="s">
        <v>1477</v>
      </c>
      <c r="E172" s="340" t="s">
        <v>1490</v>
      </c>
      <c r="F172" s="340" t="s">
        <v>1934</v>
      </c>
      <c r="G172" s="340" t="s">
        <v>2975</v>
      </c>
      <c r="H172" s="340"/>
      <c r="I172" s="340" t="s">
        <v>2976</v>
      </c>
      <c r="J172" s="340" t="s">
        <v>1464</v>
      </c>
      <c r="K172" s="340" t="s">
        <v>2959</v>
      </c>
      <c r="L172" s="340" t="s">
        <v>2977</v>
      </c>
      <c r="M172" s="340" t="s">
        <v>1541</v>
      </c>
      <c r="N172" s="340" t="s">
        <v>2978</v>
      </c>
      <c r="O172" s="340" t="s">
        <v>2979</v>
      </c>
      <c r="P172" s="340" t="s">
        <v>1470</v>
      </c>
      <c r="Q172" s="340">
        <v>3636</v>
      </c>
      <c r="R172" s="340" t="s">
        <v>2980</v>
      </c>
      <c r="S172" s="343" t="s">
        <v>2981</v>
      </c>
      <c r="T172" s="342" t="s">
        <v>1473</v>
      </c>
      <c r="U172" s="344">
        <v>43466</v>
      </c>
      <c r="V172" s="344">
        <v>45291</v>
      </c>
      <c r="W172" s="345" t="s">
        <v>1474</v>
      </c>
      <c r="X172" s="340" t="s">
        <v>1376</v>
      </c>
      <c r="Y172" s="340" t="s">
        <v>1376</v>
      </c>
      <c r="Z172" s="340" t="s">
        <v>1376</v>
      </c>
      <c r="AA172" s="340" t="s">
        <v>1376</v>
      </c>
      <c r="AB172" s="346" t="s">
        <v>1376</v>
      </c>
      <c r="AC172" s="340" t="s">
        <v>1376</v>
      </c>
      <c r="AD172" s="340"/>
      <c r="AE172" s="349" t="s">
        <v>1808</v>
      </c>
      <c r="AF172" s="340"/>
    </row>
    <row r="173" spans="1:32" ht="63.75" x14ac:dyDescent="0.2">
      <c r="A173" s="338">
        <v>14467</v>
      </c>
      <c r="B173" s="341">
        <v>3818</v>
      </c>
      <c r="C173" s="341"/>
      <c r="D173" s="340" t="s">
        <v>1460</v>
      </c>
      <c r="E173" s="339" t="s">
        <v>1536</v>
      </c>
      <c r="F173" s="339" t="s">
        <v>19</v>
      </c>
      <c r="G173" s="339" t="s">
        <v>2982</v>
      </c>
      <c r="H173" s="339"/>
      <c r="I173" s="340" t="s">
        <v>2983</v>
      </c>
      <c r="J173" s="339" t="s">
        <v>1597</v>
      </c>
      <c r="K173" s="339" t="s">
        <v>2984</v>
      </c>
      <c r="L173" s="339" t="s">
        <v>2985</v>
      </c>
      <c r="M173" s="339" t="s">
        <v>1483</v>
      </c>
      <c r="N173" s="340" t="s">
        <v>2986</v>
      </c>
      <c r="O173" s="340" t="s">
        <v>2987</v>
      </c>
      <c r="P173" s="340" t="s">
        <v>1470</v>
      </c>
      <c r="Q173" s="340">
        <v>3081</v>
      </c>
      <c r="R173" s="340" t="s">
        <v>2988</v>
      </c>
      <c r="S173" s="343" t="s">
        <v>2989</v>
      </c>
      <c r="T173" s="339" t="s">
        <v>1473</v>
      </c>
      <c r="U173" s="344">
        <v>43466</v>
      </c>
      <c r="V173" s="344">
        <v>45291</v>
      </c>
      <c r="W173" s="345" t="s">
        <v>1474</v>
      </c>
      <c r="X173" s="340" t="s">
        <v>1376</v>
      </c>
      <c r="Y173" s="340" t="s">
        <v>1376</v>
      </c>
      <c r="Z173" s="340" t="s">
        <v>1376</v>
      </c>
      <c r="AA173" s="340" t="s">
        <v>1376</v>
      </c>
      <c r="AB173" s="346" t="s">
        <v>1376</v>
      </c>
      <c r="AC173" s="340" t="s">
        <v>1376</v>
      </c>
      <c r="AD173" s="340"/>
      <c r="AE173" s="349" t="s">
        <v>1962</v>
      </c>
      <c r="AF173" s="340"/>
    </row>
    <row r="174" spans="1:32" ht="63.75" x14ac:dyDescent="0.2">
      <c r="A174" s="338">
        <v>13495</v>
      </c>
      <c r="B174" s="340">
        <v>20162</v>
      </c>
      <c r="C174" s="340"/>
      <c r="D174" s="340" t="s">
        <v>1477</v>
      </c>
      <c r="E174" s="340" t="s">
        <v>1490</v>
      </c>
      <c r="F174" s="340" t="s">
        <v>86</v>
      </c>
      <c r="G174" s="340" t="s">
        <v>2990</v>
      </c>
      <c r="H174" s="340"/>
      <c r="I174" s="340" t="s">
        <v>2991</v>
      </c>
      <c r="J174" s="340" t="s">
        <v>1464</v>
      </c>
      <c r="K174" s="340" t="s">
        <v>2992</v>
      </c>
      <c r="L174" s="340" t="s">
        <v>2993</v>
      </c>
      <c r="M174" s="340" t="s">
        <v>1541</v>
      </c>
      <c r="N174" s="340" t="s">
        <v>2994</v>
      </c>
      <c r="O174" s="340" t="s">
        <v>2995</v>
      </c>
      <c r="P174" s="340" t="s">
        <v>1470</v>
      </c>
      <c r="Q174" s="340">
        <v>3677</v>
      </c>
      <c r="R174" s="340" t="s">
        <v>2996</v>
      </c>
      <c r="S174" s="343" t="s">
        <v>2997</v>
      </c>
      <c r="T174" s="339" t="s">
        <v>1473</v>
      </c>
      <c r="U174" s="344">
        <v>43466</v>
      </c>
      <c r="V174" s="344">
        <v>45291</v>
      </c>
      <c r="W174" s="345" t="s">
        <v>1376</v>
      </c>
      <c r="X174" s="340" t="s">
        <v>1475</v>
      </c>
      <c r="Y174" s="340" t="s">
        <v>1475</v>
      </c>
      <c r="Z174" s="340" t="s">
        <v>1475</v>
      </c>
      <c r="AA174" s="340" t="s">
        <v>1376</v>
      </c>
      <c r="AB174" s="346" t="s">
        <v>1376</v>
      </c>
      <c r="AC174" s="340" t="s">
        <v>1376</v>
      </c>
      <c r="AD174" s="340"/>
      <c r="AE174" s="377" t="s">
        <v>2383</v>
      </c>
      <c r="AF174" s="340"/>
    </row>
    <row r="175" spans="1:32" ht="51" x14ac:dyDescent="0.2">
      <c r="A175" s="338">
        <v>14468</v>
      </c>
      <c r="B175" s="340">
        <v>20163</v>
      </c>
      <c r="C175" s="340"/>
      <c r="D175" s="340" t="s">
        <v>1477</v>
      </c>
      <c r="E175" s="340" t="s">
        <v>1478</v>
      </c>
      <c r="F175" s="340" t="s">
        <v>53</v>
      </c>
      <c r="G175" s="340" t="s">
        <v>2998</v>
      </c>
      <c r="H175" s="340"/>
      <c r="I175" s="340" t="s">
        <v>2999</v>
      </c>
      <c r="J175" s="340" t="s">
        <v>1464</v>
      </c>
      <c r="K175" s="340" t="s">
        <v>1784</v>
      </c>
      <c r="L175" s="340" t="s">
        <v>3000</v>
      </c>
      <c r="M175" s="340" t="s">
        <v>1483</v>
      </c>
      <c r="N175" s="340" t="s">
        <v>3001</v>
      </c>
      <c r="O175" s="340" t="s">
        <v>3002</v>
      </c>
      <c r="P175" s="340" t="s">
        <v>1470</v>
      </c>
      <c r="Q175" s="340">
        <v>3152</v>
      </c>
      <c r="R175" s="340" t="s">
        <v>3003</v>
      </c>
      <c r="S175" s="343" t="s">
        <v>3004</v>
      </c>
      <c r="T175" s="339" t="s">
        <v>1688</v>
      </c>
      <c r="U175" s="344">
        <v>43466</v>
      </c>
      <c r="V175" s="344">
        <v>45291</v>
      </c>
      <c r="W175" s="345" t="s">
        <v>1376</v>
      </c>
      <c r="X175" s="340" t="s">
        <v>1475</v>
      </c>
      <c r="Y175" s="340" t="s">
        <v>1475</v>
      </c>
      <c r="Z175" s="340" t="s">
        <v>1475</v>
      </c>
      <c r="AA175" s="340" t="s">
        <v>1376</v>
      </c>
      <c r="AB175" s="346" t="s">
        <v>1376</v>
      </c>
      <c r="AC175" s="340" t="s">
        <v>1376</v>
      </c>
      <c r="AD175" s="340"/>
      <c r="AE175" s="349" t="s">
        <v>1489</v>
      </c>
      <c r="AF175" s="340"/>
    </row>
    <row r="176" spans="1:32" s="374" customFormat="1" ht="30" x14ac:dyDescent="0.2">
      <c r="A176" s="366">
        <v>19766</v>
      </c>
      <c r="B176" s="367">
        <v>21109</v>
      </c>
      <c r="C176" s="367"/>
      <c r="D176" s="346" t="s">
        <v>1555</v>
      </c>
      <c r="E176" s="365" t="s">
        <v>1556</v>
      </c>
      <c r="F176" s="365" t="s">
        <v>36</v>
      </c>
      <c r="G176" s="367" t="s">
        <v>3005</v>
      </c>
      <c r="H176" s="367" t="s">
        <v>3006</v>
      </c>
      <c r="I176" s="340" t="s">
        <v>3007</v>
      </c>
      <c r="J176" s="369" t="s">
        <v>1464</v>
      </c>
      <c r="K176" s="369" t="s">
        <v>3008</v>
      </c>
      <c r="L176" s="369" t="s">
        <v>3009</v>
      </c>
      <c r="M176" s="369" t="s">
        <v>1483</v>
      </c>
      <c r="N176" s="369" t="s">
        <v>3010</v>
      </c>
      <c r="O176" s="369" t="s">
        <v>3011</v>
      </c>
      <c r="P176" s="367" t="s">
        <v>1470</v>
      </c>
      <c r="Q176" s="369">
        <v>3888</v>
      </c>
      <c r="R176" s="369" t="s">
        <v>3012</v>
      </c>
      <c r="S176" s="370" t="s">
        <v>3013</v>
      </c>
      <c r="T176" s="346" t="s">
        <v>1473</v>
      </c>
      <c r="U176" s="371">
        <v>43466</v>
      </c>
      <c r="V176" s="371">
        <v>45291</v>
      </c>
      <c r="W176" s="372" t="s">
        <v>1376</v>
      </c>
      <c r="X176" s="346" t="s">
        <v>1475</v>
      </c>
      <c r="Y176" s="346" t="s">
        <v>1908</v>
      </c>
      <c r="Z176" s="346" t="s">
        <v>1475</v>
      </c>
      <c r="AA176" s="346" t="s">
        <v>1376</v>
      </c>
      <c r="AB176" s="346" t="s">
        <v>1475</v>
      </c>
      <c r="AC176" s="346" t="s">
        <v>1376</v>
      </c>
      <c r="AD176" s="346"/>
      <c r="AE176" s="373" t="s">
        <v>3014</v>
      </c>
      <c r="AF176" s="346"/>
    </row>
    <row r="177" spans="1:32" ht="51" x14ac:dyDescent="0.2">
      <c r="A177" s="338">
        <v>2295</v>
      </c>
      <c r="B177" s="339">
        <v>6411</v>
      </c>
      <c r="C177" s="339"/>
      <c r="D177" s="340" t="s">
        <v>1524</v>
      </c>
      <c r="E177" s="339" t="s">
        <v>1536</v>
      </c>
      <c r="F177" s="339" t="s">
        <v>48</v>
      </c>
      <c r="G177" s="340" t="s">
        <v>3015</v>
      </c>
      <c r="H177" s="340" t="s">
        <v>3016</v>
      </c>
      <c r="I177" s="340" t="s">
        <v>3017</v>
      </c>
      <c r="J177" s="339" t="s">
        <v>1464</v>
      </c>
      <c r="K177" s="339" t="s">
        <v>3018</v>
      </c>
      <c r="L177" s="339" t="s">
        <v>3019</v>
      </c>
      <c r="M177" s="339" t="s">
        <v>1541</v>
      </c>
      <c r="N177" s="339" t="s">
        <v>3020</v>
      </c>
      <c r="O177" s="339" t="s">
        <v>3021</v>
      </c>
      <c r="P177" s="339" t="s">
        <v>1470</v>
      </c>
      <c r="Q177" s="339">
        <v>3015</v>
      </c>
      <c r="R177" s="339" t="s">
        <v>3022</v>
      </c>
      <c r="S177" s="343" t="s">
        <v>3023</v>
      </c>
      <c r="T177" s="339" t="s">
        <v>1473</v>
      </c>
      <c r="U177" s="344">
        <v>43466</v>
      </c>
      <c r="V177" s="344">
        <v>45291</v>
      </c>
      <c r="W177" s="345" t="s">
        <v>1376</v>
      </c>
      <c r="X177" s="340" t="s">
        <v>1475</v>
      </c>
      <c r="Y177" s="340" t="s">
        <v>3024</v>
      </c>
      <c r="Z177" s="340" t="s">
        <v>1475</v>
      </c>
      <c r="AA177" s="340" t="s">
        <v>1376</v>
      </c>
      <c r="AB177" s="346" t="s">
        <v>1376</v>
      </c>
      <c r="AC177" s="340" t="s">
        <v>1376</v>
      </c>
      <c r="AD177" s="340"/>
      <c r="AE177" s="349" t="s">
        <v>1489</v>
      </c>
      <c r="AF177" s="340"/>
    </row>
    <row r="178" spans="1:32" ht="51" x14ac:dyDescent="0.2">
      <c r="A178" s="338">
        <v>1597</v>
      </c>
      <c r="B178" s="355">
        <v>21606</v>
      </c>
      <c r="C178" s="355"/>
      <c r="D178" s="340" t="s">
        <v>1555</v>
      </c>
      <c r="E178" s="339" t="s">
        <v>1689</v>
      </c>
      <c r="F178" s="339" t="s">
        <v>30</v>
      </c>
      <c r="G178" s="355" t="s">
        <v>3025</v>
      </c>
      <c r="H178" s="355"/>
      <c r="I178" s="340" t="s">
        <v>3026</v>
      </c>
      <c r="J178" s="355" t="s">
        <v>1464</v>
      </c>
      <c r="K178" s="355" t="s">
        <v>2935</v>
      </c>
      <c r="L178" s="355" t="s">
        <v>3027</v>
      </c>
      <c r="M178" s="355" t="s">
        <v>3028</v>
      </c>
      <c r="N178" s="355" t="s">
        <v>3029</v>
      </c>
      <c r="O178" s="355" t="s">
        <v>2633</v>
      </c>
      <c r="P178" s="355" t="s">
        <v>1470</v>
      </c>
      <c r="Q178" s="355">
        <v>3810</v>
      </c>
      <c r="R178" s="355" t="s">
        <v>3030</v>
      </c>
      <c r="S178" s="343" t="s">
        <v>3031</v>
      </c>
      <c r="T178" s="340" t="s">
        <v>1473</v>
      </c>
      <c r="U178" s="344">
        <v>43466</v>
      </c>
      <c r="V178" s="344">
        <v>45291</v>
      </c>
      <c r="W178" s="345" t="s">
        <v>1376</v>
      </c>
      <c r="X178" s="340" t="s">
        <v>1475</v>
      </c>
      <c r="Y178" s="340" t="s">
        <v>3032</v>
      </c>
      <c r="Z178" s="340" t="s">
        <v>1475</v>
      </c>
      <c r="AA178" s="340" t="s">
        <v>1376</v>
      </c>
      <c r="AB178" s="346" t="s">
        <v>1376</v>
      </c>
      <c r="AC178" s="340" t="s">
        <v>1376</v>
      </c>
      <c r="AD178" s="340"/>
      <c r="AE178" s="349" t="s">
        <v>1489</v>
      </c>
      <c r="AF178" s="340"/>
    </row>
    <row r="179" spans="1:32" ht="63.75" x14ac:dyDescent="0.2">
      <c r="A179" s="338">
        <v>14471</v>
      </c>
      <c r="B179" s="340">
        <v>20164</v>
      </c>
      <c r="C179" s="340"/>
      <c r="D179" s="340" t="s">
        <v>1477</v>
      </c>
      <c r="E179" s="340" t="s">
        <v>1490</v>
      </c>
      <c r="F179" s="340" t="s">
        <v>86</v>
      </c>
      <c r="G179" s="340" t="s">
        <v>3033</v>
      </c>
      <c r="H179" s="340"/>
      <c r="I179" s="340" t="s">
        <v>3034</v>
      </c>
      <c r="J179" s="340" t="s">
        <v>1937</v>
      </c>
      <c r="K179" s="340" t="s">
        <v>3035</v>
      </c>
      <c r="L179" s="340" t="s">
        <v>3036</v>
      </c>
      <c r="M179" s="340" t="s">
        <v>1541</v>
      </c>
      <c r="N179" s="340" t="s">
        <v>3037</v>
      </c>
      <c r="O179" s="340" t="s">
        <v>2995</v>
      </c>
      <c r="P179" s="340" t="s">
        <v>1470</v>
      </c>
      <c r="Q179" s="340">
        <v>3677</v>
      </c>
      <c r="R179" s="340" t="s">
        <v>3038</v>
      </c>
      <c r="S179" s="343" t="s">
        <v>3039</v>
      </c>
      <c r="T179" s="339" t="s">
        <v>1742</v>
      </c>
      <c r="U179" s="344">
        <v>43466</v>
      </c>
      <c r="V179" s="364">
        <v>44561</v>
      </c>
      <c r="W179" s="345" t="s">
        <v>1376</v>
      </c>
      <c r="X179" s="340" t="s">
        <v>1475</v>
      </c>
      <c r="Y179" s="340" t="s">
        <v>1475</v>
      </c>
      <c r="Z179" s="340" t="s">
        <v>1475</v>
      </c>
      <c r="AA179" s="340" t="s">
        <v>1376</v>
      </c>
      <c r="AB179" s="346" t="s">
        <v>1376</v>
      </c>
      <c r="AC179" s="340" t="s">
        <v>1376</v>
      </c>
      <c r="AD179" s="340"/>
      <c r="AE179" s="377" t="s">
        <v>2383</v>
      </c>
      <c r="AF179" s="340"/>
    </row>
    <row r="180" spans="1:32" ht="63.75" x14ac:dyDescent="0.2">
      <c r="A180" s="338">
        <v>996</v>
      </c>
      <c r="B180" s="340">
        <v>4008</v>
      </c>
      <c r="C180" s="340"/>
      <c r="D180" s="340" t="s">
        <v>1477</v>
      </c>
      <c r="E180" s="340" t="s">
        <v>1478</v>
      </c>
      <c r="F180" s="340" t="s">
        <v>57</v>
      </c>
      <c r="G180" s="340" t="s">
        <v>3040</v>
      </c>
      <c r="H180" s="340"/>
      <c r="I180" s="340" t="s">
        <v>3041</v>
      </c>
      <c r="J180" s="340" t="s">
        <v>1464</v>
      </c>
      <c r="K180" s="340" t="s">
        <v>3042</v>
      </c>
      <c r="L180" s="340" t="s">
        <v>3043</v>
      </c>
      <c r="M180" s="340" t="s">
        <v>1483</v>
      </c>
      <c r="N180" s="340" t="s">
        <v>3044</v>
      </c>
      <c r="O180" s="340" t="s">
        <v>3045</v>
      </c>
      <c r="P180" s="340" t="s">
        <v>1470</v>
      </c>
      <c r="Q180" s="340">
        <v>3114</v>
      </c>
      <c r="R180" s="340" t="s">
        <v>3046</v>
      </c>
      <c r="S180" s="343" t="s">
        <v>3047</v>
      </c>
      <c r="T180" s="339" t="s">
        <v>1473</v>
      </c>
      <c r="U180" s="344">
        <v>43466</v>
      </c>
      <c r="V180" s="344">
        <v>45291</v>
      </c>
      <c r="W180" s="345" t="s">
        <v>1474</v>
      </c>
      <c r="X180" s="340" t="s">
        <v>1376</v>
      </c>
      <c r="Y180" s="340" t="s">
        <v>1376</v>
      </c>
      <c r="Z180" s="340" t="s">
        <v>1376</v>
      </c>
      <c r="AA180" s="340" t="s">
        <v>1376</v>
      </c>
      <c r="AB180" s="346" t="s">
        <v>1376</v>
      </c>
      <c r="AC180" s="340" t="s">
        <v>1376</v>
      </c>
      <c r="AD180" s="340"/>
      <c r="AE180" s="349" t="s">
        <v>1614</v>
      </c>
      <c r="AF180" s="340"/>
    </row>
    <row r="181" spans="1:32" ht="63.75" x14ac:dyDescent="0.2">
      <c r="A181" s="338">
        <v>6981</v>
      </c>
      <c r="B181" s="355">
        <v>20166</v>
      </c>
      <c r="C181" s="355"/>
      <c r="D181" s="340" t="s">
        <v>1555</v>
      </c>
      <c r="E181" s="339" t="s">
        <v>1556</v>
      </c>
      <c r="F181" s="339" t="s">
        <v>36</v>
      </c>
      <c r="G181" s="355" t="s">
        <v>3048</v>
      </c>
      <c r="H181" s="355"/>
      <c r="I181" s="340" t="s">
        <v>3049</v>
      </c>
      <c r="J181" s="356" t="s">
        <v>1464</v>
      </c>
      <c r="K181" s="356" t="s">
        <v>1673</v>
      </c>
      <c r="L181" s="356" t="s">
        <v>3050</v>
      </c>
      <c r="M181" s="356" t="s">
        <v>1483</v>
      </c>
      <c r="N181" s="356" t="s">
        <v>3051</v>
      </c>
      <c r="O181" s="356" t="s">
        <v>3052</v>
      </c>
      <c r="P181" s="355" t="s">
        <v>1470</v>
      </c>
      <c r="Q181" s="356">
        <v>3880</v>
      </c>
      <c r="R181" s="356" t="s">
        <v>3053</v>
      </c>
      <c r="S181" s="343" t="s">
        <v>3054</v>
      </c>
      <c r="T181" s="340" t="s">
        <v>1742</v>
      </c>
      <c r="U181" s="344">
        <v>43466</v>
      </c>
      <c r="V181" s="364">
        <v>44561</v>
      </c>
      <c r="W181" s="345" t="s">
        <v>1376</v>
      </c>
      <c r="X181" s="340" t="s">
        <v>1475</v>
      </c>
      <c r="Y181" s="340" t="s">
        <v>1475</v>
      </c>
      <c r="Z181" s="340" t="s">
        <v>1475</v>
      </c>
      <c r="AA181" s="340" t="s">
        <v>1376</v>
      </c>
      <c r="AB181" s="346" t="s">
        <v>1376</v>
      </c>
      <c r="AC181" s="340" t="s">
        <v>1376</v>
      </c>
      <c r="AD181" s="340"/>
      <c r="AE181" s="377" t="s">
        <v>2383</v>
      </c>
      <c r="AF181" s="340"/>
    </row>
    <row r="182" spans="1:32" ht="63.75" x14ac:dyDescent="0.2">
      <c r="A182" s="338">
        <v>18798</v>
      </c>
      <c r="B182" s="355">
        <v>4016</v>
      </c>
      <c r="C182" s="355"/>
      <c r="D182" s="340" t="s">
        <v>1555</v>
      </c>
      <c r="E182" s="339" t="s">
        <v>1689</v>
      </c>
      <c r="F182" s="339" t="s">
        <v>2774</v>
      </c>
      <c r="G182" s="360" t="s">
        <v>3055</v>
      </c>
      <c r="H182" s="360" t="s">
        <v>3056</v>
      </c>
      <c r="I182" s="340" t="s">
        <v>3057</v>
      </c>
      <c r="J182" s="356" t="s">
        <v>1494</v>
      </c>
      <c r="K182" s="360" t="s">
        <v>3058</v>
      </c>
      <c r="L182" s="360" t="s">
        <v>3059</v>
      </c>
      <c r="M182" s="360" t="s">
        <v>1467</v>
      </c>
      <c r="N182" s="360" t="s">
        <v>3060</v>
      </c>
      <c r="O182" s="360" t="s">
        <v>3061</v>
      </c>
      <c r="P182" s="355" t="s">
        <v>1470</v>
      </c>
      <c r="Q182" s="360">
        <v>3940</v>
      </c>
      <c r="R182" s="360" t="s">
        <v>3062</v>
      </c>
      <c r="S182" s="362" t="s">
        <v>3063</v>
      </c>
      <c r="T182" s="340" t="s">
        <v>1473</v>
      </c>
      <c r="U182" s="344">
        <v>43466</v>
      </c>
      <c r="V182" s="344">
        <v>45291</v>
      </c>
      <c r="W182" s="345" t="s">
        <v>1474</v>
      </c>
      <c r="X182" s="340" t="s">
        <v>1376</v>
      </c>
      <c r="Y182" s="340" t="s">
        <v>1376</v>
      </c>
      <c r="Z182" s="340" t="s">
        <v>1376</v>
      </c>
      <c r="AA182" s="340" t="s">
        <v>1376</v>
      </c>
      <c r="AB182" s="346" t="s">
        <v>1475</v>
      </c>
      <c r="AC182" s="340" t="s">
        <v>1376</v>
      </c>
      <c r="AD182" s="340"/>
      <c r="AE182" s="351" t="s">
        <v>1917</v>
      </c>
      <c r="AF182" s="340"/>
    </row>
    <row r="183" spans="1:32" ht="51" x14ac:dyDescent="0.2">
      <c r="A183" s="338">
        <v>14473</v>
      </c>
      <c r="B183" s="355">
        <v>20170</v>
      </c>
      <c r="C183" s="355"/>
      <c r="D183" s="340" t="s">
        <v>1555</v>
      </c>
      <c r="E183" s="339" t="s">
        <v>1556</v>
      </c>
      <c r="F183" s="339" t="s">
        <v>21</v>
      </c>
      <c r="G183" s="355" t="s">
        <v>3064</v>
      </c>
      <c r="H183" s="355"/>
      <c r="I183" s="340" t="s">
        <v>3065</v>
      </c>
      <c r="J183" s="356" t="s">
        <v>1494</v>
      </c>
      <c r="K183" s="356" t="s">
        <v>1995</v>
      </c>
      <c r="L183" s="356" t="s">
        <v>3066</v>
      </c>
      <c r="M183" s="356" t="s">
        <v>2189</v>
      </c>
      <c r="N183" s="356" t="s">
        <v>3067</v>
      </c>
      <c r="O183" s="356" t="s">
        <v>3068</v>
      </c>
      <c r="P183" s="355" t="s">
        <v>1470</v>
      </c>
      <c r="Q183" s="356">
        <v>3922</v>
      </c>
      <c r="R183" s="356" t="s">
        <v>3069</v>
      </c>
      <c r="S183" s="350" t="s">
        <v>3070</v>
      </c>
      <c r="T183" s="340" t="s">
        <v>1473</v>
      </c>
      <c r="U183" s="344">
        <v>43466</v>
      </c>
      <c r="V183" s="344">
        <v>45291</v>
      </c>
      <c r="W183" s="345" t="s">
        <v>1376</v>
      </c>
      <c r="X183" s="340" t="s">
        <v>1475</v>
      </c>
      <c r="Y183" s="340" t="s">
        <v>1475</v>
      </c>
      <c r="Z183" s="340" t="s">
        <v>1475</v>
      </c>
      <c r="AA183" s="340" t="s">
        <v>1376</v>
      </c>
      <c r="AB183" s="346" t="s">
        <v>1376</v>
      </c>
      <c r="AC183" s="340" t="s">
        <v>1475</v>
      </c>
      <c r="AD183" s="340"/>
      <c r="AE183" s="349" t="s">
        <v>1489</v>
      </c>
      <c r="AF183" s="340"/>
    </row>
    <row r="184" spans="1:32" ht="63.75" x14ac:dyDescent="0.2">
      <c r="A184" s="338">
        <v>412</v>
      </c>
      <c r="B184" s="340">
        <v>3774</v>
      </c>
      <c r="C184" s="340"/>
      <c r="D184" s="340" t="s">
        <v>1477</v>
      </c>
      <c r="E184" s="340" t="s">
        <v>1478</v>
      </c>
      <c r="F184" s="340" t="s">
        <v>57</v>
      </c>
      <c r="G184" s="340" t="s">
        <v>3071</v>
      </c>
      <c r="H184" s="340"/>
      <c r="I184" s="340" t="s">
        <v>3072</v>
      </c>
      <c r="J184" s="340" t="s">
        <v>1464</v>
      </c>
      <c r="K184" s="340" t="s">
        <v>3073</v>
      </c>
      <c r="L184" s="340" t="s">
        <v>3074</v>
      </c>
      <c r="M184" s="340" t="s">
        <v>1638</v>
      </c>
      <c r="N184" s="340" t="s">
        <v>3075</v>
      </c>
      <c r="O184" s="340" t="s">
        <v>3076</v>
      </c>
      <c r="P184" s="340" t="s">
        <v>1470</v>
      </c>
      <c r="Q184" s="340">
        <v>3109</v>
      </c>
      <c r="R184" s="340" t="s">
        <v>3077</v>
      </c>
      <c r="S184" s="343" t="s">
        <v>3078</v>
      </c>
      <c r="T184" s="339" t="s">
        <v>1473</v>
      </c>
      <c r="U184" s="344">
        <v>43466</v>
      </c>
      <c r="V184" s="344">
        <v>45291</v>
      </c>
      <c r="W184" s="345" t="s">
        <v>1474</v>
      </c>
      <c r="X184" s="340" t="s">
        <v>1376</v>
      </c>
      <c r="Y184" s="340" t="s">
        <v>1376</v>
      </c>
      <c r="Z184" s="340" t="s">
        <v>1376</v>
      </c>
      <c r="AA184" s="340" t="s">
        <v>1376</v>
      </c>
      <c r="AB184" s="346" t="s">
        <v>1376</v>
      </c>
      <c r="AC184" s="340" t="s">
        <v>1376</v>
      </c>
      <c r="AD184" s="340"/>
      <c r="AE184" s="349" t="s">
        <v>1962</v>
      </c>
      <c r="AF184" s="340"/>
    </row>
    <row r="185" spans="1:32" ht="51" x14ac:dyDescent="0.2">
      <c r="A185" s="338">
        <v>6609</v>
      </c>
      <c r="B185" s="339">
        <v>20173</v>
      </c>
      <c r="C185" s="339"/>
      <c r="D185" s="340" t="s">
        <v>1524</v>
      </c>
      <c r="E185" s="339" t="s">
        <v>1525</v>
      </c>
      <c r="F185" s="339" t="s">
        <v>72</v>
      </c>
      <c r="G185" s="340" t="s">
        <v>3079</v>
      </c>
      <c r="H185" s="340"/>
      <c r="I185" s="340" t="s">
        <v>3080</v>
      </c>
      <c r="J185" s="339" t="s">
        <v>1464</v>
      </c>
      <c r="K185" s="339" t="s">
        <v>3081</v>
      </c>
      <c r="L185" s="339" t="s">
        <v>3082</v>
      </c>
      <c r="M185" s="339" t="s">
        <v>3083</v>
      </c>
      <c r="N185" s="339" t="s">
        <v>3084</v>
      </c>
      <c r="O185" s="339" t="s">
        <v>3085</v>
      </c>
      <c r="P185" s="339" t="s">
        <v>1470</v>
      </c>
      <c r="Q185" s="339">
        <v>3284</v>
      </c>
      <c r="R185" s="339" t="s">
        <v>3086</v>
      </c>
      <c r="S185" s="343" t="s">
        <v>3087</v>
      </c>
      <c r="T185" s="339" t="s">
        <v>1473</v>
      </c>
      <c r="U185" s="344">
        <v>43466</v>
      </c>
      <c r="V185" s="344">
        <v>45291</v>
      </c>
      <c r="W185" s="345" t="s">
        <v>1475</v>
      </c>
      <c r="X185" s="340" t="s">
        <v>1475</v>
      </c>
      <c r="Y185" s="340" t="s">
        <v>1475</v>
      </c>
      <c r="Z185" s="340" t="s">
        <v>1475</v>
      </c>
      <c r="AA185" s="340" t="s">
        <v>1475</v>
      </c>
      <c r="AB185" s="346" t="s">
        <v>1376</v>
      </c>
      <c r="AC185" s="340" t="s">
        <v>1376</v>
      </c>
      <c r="AD185" s="340"/>
      <c r="AE185" s="349" t="s">
        <v>1489</v>
      </c>
      <c r="AF185" s="340" t="s">
        <v>1952</v>
      </c>
    </row>
    <row r="186" spans="1:32" ht="51" x14ac:dyDescent="0.2">
      <c r="A186" s="338">
        <v>15055</v>
      </c>
      <c r="B186" s="355">
        <v>20909</v>
      </c>
      <c r="C186" s="355"/>
      <c r="D186" s="340" t="s">
        <v>1555</v>
      </c>
      <c r="E186" s="339" t="s">
        <v>1689</v>
      </c>
      <c r="F186" s="339" t="s">
        <v>76</v>
      </c>
      <c r="G186" s="368" t="s">
        <v>3088</v>
      </c>
      <c r="H186" s="360"/>
      <c r="I186" s="340" t="s">
        <v>3089</v>
      </c>
      <c r="J186" s="356" t="s">
        <v>1464</v>
      </c>
      <c r="K186" s="360" t="s">
        <v>1673</v>
      </c>
      <c r="L186" s="360" t="s">
        <v>3090</v>
      </c>
      <c r="M186" s="360" t="s">
        <v>1628</v>
      </c>
      <c r="N186" s="360" t="s">
        <v>3091</v>
      </c>
      <c r="O186" s="360" t="s">
        <v>2905</v>
      </c>
      <c r="P186" s="355" t="s">
        <v>1470</v>
      </c>
      <c r="Q186" s="360">
        <v>3182</v>
      </c>
      <c r="R186" s="360" t="s">
        <v>3092</v>
      </c>
      <c r="S186" s="362" t="s">
        <v>3093</v>
      </c>
      <c r="T186" s="340" t="s">
        <v>1473</v>
      </c>
      <c r="U186" s="344">
        <v>43466</v>
      </c>
      <c r="V186" s="344">
        <v>45291</v>
      </c>
      <c r="W186" s="345" t="s">
        <v>1376</v>
      </c>
      <c r="X186" s="340" t="s">
        <v>1475</v>
      </c>
      <c r="Y186" s="340" t="s">
        <v>3094</v>
      </c>
      <c r="Z186" s="340" t="s">
        <v>1475</v>
      </c>
      <c r="AA186" s="340" t="s">
        <v>1376</v>
      </c>
      <c r="AB186" s="346" t="s">
        <v>1376</v>
      </c>
      <c r="AC186" s="340" t="s">
        <v>1376</v>
      </c>
      <c r="AD186" s="340"/>
      <c r="AE186" s="349" t="s">
        <v>1489</v>
      </c>
      <c r="AF186" s="340"/>
    </row>
    <row r="187" spans="1:32" ht="76.5" x14ac:dyDescent="0.2">
      <c r="A187" s="338">
        <v>14385</v>
      </c>
      <c r="B187" s="339">
        <v>4030</v>
      </c>
      <c r="C187" s="339"/>
      <c r="D187" s="340" t="s">
        <v>1524</v>
      </c>
      <c r="E187" s="339" t="s">
        <v>1525</v>
      </c>
      <c r="F187" s="339" t="s">
        <v>40</v>
      </c>
      <c r="G187" s="340" t="s">
        <v>3095</v>
      </c>
      <c r="H187" s="340"/>
      <c r="I187" s="340" t="s">
        <v>3096</v>
      </c>
      <c r="J187" s="339" t="s">
        <v>1494</v>
      </c>
      <c r="K187" s="339" t="s">
        <v>3097</v>
      </c>
      <c r="L187" s="339" t="s">
        <v>3098</v>
      </c>
      <c r="M187" s="339" t="s">
        <v>1628</v>
      </c>
      <c r="N187" s="339" t="s">
        <v>3099</v>
      </c>
      <c r="O187" s="339" t="s">
        <v>3100</v>
      </c>
      <c r="P187" s="339" t="s">
        <v>1470</v>
      </c>
      <c r="Q187" s="339">
        <v>3305</v>
      </c>
      <c r="R187" s="339" t="s">
        <v>3101</v>
      </c>
      <c r="S187" s="343" t="s">
        <v>3102</v>
      </c>
      <c r="T187" s="339" t="s">
        <v>1473</v>
      </c>
      <c r="U187" s="344">
        <v>43466</v>
      </c>
      <c r="V187" s="344">
        <v>45291</v>
      </c>
      <c r="W187" s="345" t="s">
        <v>1474</v>
      </c>
      <c r="X187" s="340" t="s">
        <v>1376</v>
      </c>
      <c r="Y187" s="340" t="s">
        <v>1376</v>
      </c>
      <c r="Z187" s="340" t="s">
        <v>1376</v>
      </c>
      <c r="AA187" s="340" t="s">
        <v>1376</v>
      </c>
      <c r="AB187" s="346" t="s">
        <v>1376</v>
      </c>
      <c r="AC187" s="340" t="s">
        <v>1376</v>
      </c>
      <c r="AD187" s="340"/>
      <c r="AE187" s="349" t="s">
        <v>1546</v>
      </c>
      <c r="AF187" s="340"/>
    </row>
    <row r="188" spans="1:32" ht="63.75" x14ac:dyDescent="0.2">
      <c r="A188" s="338">
        <v>10141</v>
      </c>
      <c r="B188" s="355">
        <v>6413</v>
      </c>
      <c r="C188" s="355"/>
      <c r="D188" s="340" t="s">
        <v>1555</v>
      </c>
      <c r="E188" s="339" t="s">
        <v>1689</v>
      </c>
      <c r="F188" s="339" t="s">
        <v>81</v>
      </c>
      <c r="G188" s="360" t="s">
        <v>3103</v>
      </c>
      <c r="H188" s="360"/>
      <c r="I188" s="340" t="s">
        <v>3104</v>
      </c>
      <c r="J188" s="356" t="s">
        <v>1464</v>
      </c>
      <c r="K188" s="360" t="s">
        <v>1846</v>
      </c>
      <c r="L188" s="360" t="s">
        <v>3105</v>
      </c>
      <c r="M188" s="360" t="s">
        <v>1483</v>
      </c>
      <c r="N188" s="360" t="s">
        <v>2761</v>
      </c>
      <c r="O188" s="360" t="s">
        <v>3106</v>
      </c>
      <c r="P188" s="355" t="s">
        <v>1470</v>
      </c>
      <c r="Q188" s="360">
        <v>3181</v>
      </c>
      <c r="R188" s="360" t="s">
        <v>3107</v>
      </c>
      <c r="S188" s="362" t="s">
        <v>3108</v>
      </c>
      <c r="T188" s="340" t="s">
        <v>1473</v>
      </c>
      <c r="U188" s="344">
        <v>43466</v>
      </c>
      <c r="V188" s="344">
        <v>45291</v>
      </c>
      <c r="W188" s="345" t="s">
        <v>1474</v>
      </c>
      <c r="X188" s="340" t="s">
        <v>1376</v>
      </c>
      <c r="Y188" s="340" t="s">
        <v>1376</v>
      </c>
      <c r="Z188" s="340" t="s">
        <v>1376</v>
      </c>
      <c r="AA188" s="340" t="s">
        <v>1376</v>
      </c>
      <c r="AB188" s="346" t="s">
        <v>1376</v>
      </c>
      <c r="AC188" s="340" t="s">
        <v>1376</v>
      </c>
      <c r="AD188" s="340"/>
      <c r="AE188" s="349" t="s">
        <v>3109</v>
      </c>
      <c r="AF188" s="340"/>
    </row>
    <row r="189" spans="1:32" ht="51" x14ac:dyDescent="0.2">
      <c r="A189" s="338">
        <v>1042</v>
      </c>
      <c r="B189" s="341">
        <v>20176</v>
      </c>
      <c r="C189" s="341"/>
      <c r="D189" s="340" t="s">
        <v>1460</v>
      </c>
      <c r="E189" s="339" t="s">
        <v>1536</v>
      </c>
      <c r="F189" s="339" t="s">
        <v>35</v>
      </c>
      <c r="G189" s="339" t="s">
        <v>3110</v>
      </c>
      <c r="H189" s="339" t="s">
        <v>3111</v>
      </c>
      <c r="I189" s="340" t="s">
        <v>3112</v>
      </c>
      <c r="J189" s="339" t="s">
        <v>1464</v>
      </c>
      <c r="K189" s="339" t="s">
        <v>3113</v>
      </c>
      <c r="L189" s="339" t="s">
        <v>3114</v>
      </c>
      <c r="M189" s="339" t="s">
        <v>1467</v>
      </c>
      <c r="N189" s="340" t="s">
        <v>3115</v>
      </c>
      <c r="O189" s="340" t="s">
        <v>3116</v>
      </c>
      <c r="P189" s="340" t="s">
        <v>1470</v>
      </c>
      <c r="Q189" s="340">
        <v>3072</v>
      </c>
      <c r="R189" s="340" t="s">
        <v>3117</v>
      </c>
      <c r="S189" s="350" t="s">
        <v>3118</v>
      </c>
      <c r="T189" s="339" t="s">
        <v>1473</v>
      </c>
      <c r="U189" s="344">
        <v>43466</v>
      </c>
      <c r="V189" s="344">
        <v>45291</v>
      </c>
      <c r="W189" s="345" t="s">
        <v>1376</v>
      </c>
      <c r="X189" s="340" t="s">
        <v>1475</v>
      </c>
      <c r="Y189" s="340" t="s">
        <v>3119</v>
      </c>
      <c r="Z189" s="340" t="s">
        <v>1475</v>
      </c>
      <c r="AA189" s="340" t="s">
        <v>1376</v>
      </c>
      <c r="AB189" s="346" t="s">
        <v>1376</v>
      </c>
      <c r="AC189" s="340" t="s">
        <v>1376</v>
      </c>
      <c r="AD189" s="340"/>
      <c r="AE189" s="349" t="s">
        <v>1489</v>
      </c>
      <c r="AF189" s="340"/>
    </row>
    <row r="190" spans="1:32" ht="114.75" x14ac:dyDescent="0.2">
      <c r="A190" s="338">
        <v>15058</v>
      </c>
      <c r="B190" s="341">
        <v>4036</v>
      </c>
      <c r="C190" s="341"/>
      <c r="D190" s="340" t="s">
        <v>1460</v>
      </c>
      <c r="E190" s="339" t="s">
        <v>1536</v>
      </c>
      <c r="F190" s="339" t="s">
        <v>35</v>
      </c>
      <c r="G190" s="339" t="s">
        <v>3120</v>
      </c>
      <c r="H190" s="339"/>
      <c r="I190" s="340" t="s">
        <v>3121</v>
      </c>
      <c r="J190" s="339" t="s">
        <v>1597</v>
      </c>
      <c r="K190" s="339" t="s">
        <v>3122</v>
      </c>
      <c r="L190" s="339" t="s">
        <v>3123</v>
      </c>
      <c r="M190" s="339" t="s">
        <v>1628</v>
      </c>
      <c r="N190" s="340" t="s">
        <v>3124</v>
      </c>
      <c r="O190" s="340" t="s">
        <v>3125</v>
      </c>
      <c r="P190" s="340" t="s">
        <v>1470</v>
      </c>
      <c r="Q190" s="340">
        <v>3073</v>
      </c>
      <c r="R190" s="340" t="s">
        <v>3126</v>
      </c>
      <c r="S190" s="343" t="s">
        <v>3127</v>
      </c>
      <c r="T190" s="339" t="s">
        <v>1473</v>
      </c>
      <c r="U190" s="344">
        <v>43466</v>
      </c>
      <c r="V190" s="344">
        <v>45291</v>
      </c>
      <c r="W190" s="345" t="s">
        <v>1474</v>
      </c>
      <c r="X190" s="340" t="s">
        <v>1376</v>
      </c>
      <c r="Y190" s="340" t="s">
        <v>1376</v>
      </c>
      <c r="Z190" s="340" t="s">
        <v>1376</v>
      </c>
      <c r="AA190" s="340" t="s">
        <v>1376</v>
      </c>
      <c r="AB190" s="346" t="s">
        <v>1376</v>
      </c>
      <c r="AC190" s="340" t="s">
        <v>1376</v>
      </c>
      <c r="AD190" s="340"/>
      <c r="AE190" s="349" t="s">
        <v>3128</v>
      </c>
      <c r="AF190" s="340"/>
    </row>
    <row r="191" spans="1:32" ht="51" x14ac:dyDescent="0.2">
      <c r="A191" s="338">
        <v>15061</v>
      </c>
      <c r="B191" s="341">
        <v>29546</v>
      </c>
      <c r="C191" s="341"/>
      <c r="D191" s="340" t="s">
        <v>1460</v>
      </c>
      <c r="E191" s="339" t="s">
        <v>1461</v>
      </c>
      <c r="F191" s="339" t="s">
        <v>55</v>
      </c>
      <c r="G191" s="365" t="s">
        <v>3129</v>
      </c>
      <c r="H191" s="339"/>
      <c r="I191" s="340" t="s">
        <v>3130</v>
      </c>
      <c r="J191" s="339" t="s">
        <v>1464</v>
      </c>
      <c r="K191" s="339" t="s">
        <v>2669</v>
      </c>
      <c r="L191" s="339" t="s">
        <v>3131</v>
      </c>
      <c r="M191" s="339" t="s">
        <v>1541</v>
      </c>
      <c r="N191" s="340" t="s">
        <v>3132</v>
      </c>
      <c r="O191" s="340" t="s">
        <v>3133</v>
      </c>
      <c r="P191" s="340" t="s">
        <v>1470</v>
      </c>
      <c r="Q191" s="340">
        <v>3575</v>
      </c>
      <c r="R191" s="340" t="s">
        <v>3134</v>
      </c>
      <c r="S191" s="350" t="s">
        <v>3135</v>
      </c>
      <c r="T191" s="339" t="s">
        <v>1742</v>
      </c>
      <c r="U191" s="344">
        <v>43706</v>
      </c>
      <c r="V191" s="344">
        <v>44802</v>
      </c>
      <c r="W191" s="345" t="s">
        <v>1475</v>
      </c>
      <c r="X191" s="340" t="s">
        <v>1475</v>
      </c>
      <c r="Y191" s="340" t="s">
        <v>3136</v>
      </c>
      <c r="Z191" s="340" t="s">
        <v>1475</v>
      </c>
      <c r="AA191" s="340" t="s">
        <v>1376</v>
      </c>
      <c r="AB191" s="346" t="s">
        <v>1376</v>
      </c>
      <c r="AC191" s="340" t="s">
        <v>1376</v>
      </c>
      <c r="AD191" s="340"/>
      <c r="AE191" s="349" t="s">
        <v>1489</v>
      </c>
      <c r="AF191" s="340"/>
    </row>
    <row r="192" spans="1:32" ht="51" x14ac:dyDescent="0.2">
      <c r="A192" s="338">
        <v>7258</v>
      </c>
      <c r="B192" s="339">
        <v>20179</v>
      </c>
      <c r="C192" s="339"/>
      <c r="D192" s="340" t="s">
        <v>1524</v>
      </c>
      <c r="E192" s="339" t="s">
        <v>1536</v>
      </c>
      <c r="F192" s="339" t="s">
        <v>3137</v>
      </c>
      <c r="G192" s="340" t="s">
        <v>3138</v>
      </c>
      <c r="H192" s="340"/>
      <c r="I192" s="340" t="s">
        <v>3139</v>
      </c>
      <c r="J192" s="339" t="s">
        <v>1494</v>
      </c>
      <c r="K192" s="339" t="s">
        <v>3140</v>
      </c>
      <c r="L192" s="339" t="s">
        <v>3141</v>
      </c>
      <c r="M192" s="339" t="s">
        <v>1483</v>
      </c>
      <c r="N192" s="339" t="s">
        <v>3142</v>
      </c>
      <c r="O192" s="339" t="s">
        <v>3143</v>
      </c>
      <c r="P192" s="339" t="s">
        <v>1470</v>
      </c>
      <c r="Q192" s="339">
        <v>3030</v>
      </c>
      <c r="R192" s="339" t="s">
        <v>3144</v>
      </c>
      <c r="S192" s="343" t="s">
        <v>3145</v>
      </c>
      <c r="T192" s="339" t="s">
        <v>1473</v>
      </c>
      <c r="U192" s="344">
        <v>43466</v>
      </c>
      <c r="V192" s="344">
        <v>45291</v>
      </c>
      <c r="W192" s="345" t="s">
        <v>1376</v>
      </c>
      <c r="X192" s="340" t="s">
        <v>1475</v>
      </c>
      <c r="Y192" s="340" t="s">
        <v>1475</v>
      </c>
      <c r="Z192" s="340" t="s">
        <v>1475</v>
      </c>
      <c r="AA192" s="340" t="s">
        <v>1376</v>
      </c>
      <c r="AB192" s="346" t="s">
        <v>1376</v>
      </c>
      <c r="AC192" s="340" t="s">
        <v>1376</v>
      </c>
      <c r="AD192" s="340"/>
      <c r="AE192" s="349" t="s">
        <v>1489</v>
      </c>
      <c r="AF192" s="340"/>
    </row>
    <row r="193" spans="1:32" ht="38.25" x14ac:dyDescent="0.2">
      <c r="A193" s="338">
        <v>10241</v>
      </c>
      <c r="B193" s="355">
        <v>29533</v>
      </c>
      <c r="C193" s="355"/>
      <c r="D193" s="340" t="s">
        <v>1555</v>
      </c>
      <c r="E193" s="339" t="s">
        <v>1556</v>
      </c>
      <c r="F193" s="339" t="s">
        <v>54</v>
      </c>
      <c r="G193" s="360" t="s">
        <v>3146</v>
      </c>
      <c r="H193" s="360"/>
      <c r="I193" s="340" t="s">
        <v>3147</v>
      </c>
      <c r="J193" s="356" t="s">
        <v>1464</v>
      </c>
      <c r="K193" s="388" t="s">
        <v>1576</v>
      </c>
      <c r="L193" s="388" t="s">
        <v>3148</v>
      </c>
      <c r="M193" s="360" t="s">
        <v>1467</v>
      </c>
      <c r="N193" s="360" t="s">
        <v>3149</v>
      </c>
      <c r="O193" s="360" t="s">
        <v>1739</v>
      </c>
      <c r="P193" s="355" t="s">
        <v>1470</v>
      </c>
      <c r="Q193" s="360">
        <v>3840</v>
      </c>
      <c r="R193" s="360" t="s">
        <v>3150</v>
      </c>
      <c r="S193" s="362" t="s">
        <v>3151</v>
      </c>
      <c r="T193" s="340" t="s">
        <v>3152</v>
      </c>
      <c r="U193" s="344">
        <v>43466</v>
      </c>
      <c r="V193" s="344">
        <v>45291</v>
      </c>
      <c r="W193" s="345" t="s">
        <v>1475</v>
      </c>
      <c r="X193" s="340" t="s">
        <v>1475</v>
      </c>
      <c r="Y193" s="340" t="s">
        <v>1475</v>
      </c>
      <c r="Z193" s="340" t="s">
        <v>1475</v>
      </c>
      <c r="AA193" s="340" t="s">
        <v>1475</v>
      </c>
      <c r="AB193" s="346" t="s">
        <v>1475</v>
      </c>
      <c r="AC193" s="340" t="s">
        <v>1376</v>
      </c>
      <c r="AD193" s="340"/>
      <c r="AE193" s="375" t="s">
        <v>3153</v>
      </c>
      <c r="AF193" s="340" t="s">
        <v>1952</v>
      </c>
    </row>
    <row r="194" spans="1:32" ht="51" x14ac:dyDescent="0.2">
      <c r="A194" s="338">
        <v>15065</v>
      </c>
      <c r="B194" s="339">
        <v>21081</v>
      </c>
      <c r="C194" s="339"/>
      <c r="D194" s="340" t="s">
        <v>1460</v>
      </c>
      <c r="E194" s="339" t="s">
        <v>1461</v>
      </c>
      <c r="F194" s="339" t="s">
        <v>63</v>
      </c>
      <c r="G194" s="339" t="s">
        <v>3154</v>
      </c>
      <c r="H194" s="339"/>
      <c r="I194" s="340" t="s">
        <v>3155</v>
      </c>
      <c r="J194" s="339" t="s">
        <v>1635</v>
      </c>
      <c r="K194" s="339" t="s">
        <v>3156</v>
      </c>
      <c r="L194" s="339" t="s">
        <v>3157</v>
      </c>
      <c r="M194" s="339" t="s">
        <v>2189</v>
      </c>
      <c r="N194" s="339" t="s">
        <v>3158</v>
      </c>
      <c r="O194" s="340" t="s">
        <v>3159</v>
      </c>
      <c r="P194" s="340" t="s">
        <v>1470</v>
      </c>
      <c r="Q194" s="340">
        <v>3496</v>
      </c>
      <c r="R194" s="340" t="s">
        <v>3160</v>
      </c>
      <c r="S194" s="343" t="s">
        <v>3161</v>
      </c>
      <c r="T194" s="339" t="s">
        <v>1473</v>
      </c>
      <c r="U194" s="344">
        <v>43466</v>
      </c>
      <c r="V194" s="344">
        <v>45291</v>
      </c>
      <c r="W194" s="345" t="s">
        <v>1376</v>
      </c>
      <c r="X194" s="340" t="s">
        <v>1475</v>
      </c>
      <c r="Y194" s="340" t="s">
        <v>1475</v>
      </c>
      <c r="Z194" s="340" t="s">
        <v>1475</v>
      </c>
      <c r="AA194" s="340" t="s">
        <v>1376</v>
      </c>
      <c r="AB194" s="346" t="s">
        <v>1376</v>
      </c>
      <c r="AC194" s="340" t="s">
        <v>1376</v>
      </c>
      <c r="AD194" s="340"/>
      <c r="AE194" s="349" t="s">
        <v>1489</v>
      </c>
      <c r="AF194" s="340"/>
    </row>
    <row r="195" spans="1:32" ht="25.5" x14ac:dyDescent="0.2">
      <c r="A195" s="338">
        <v>20146</v>
      </c>
      <c r="B195" s="340">
        <v>29502</v>
      </c>
      <c r="C195" s="340"/>
      <c r="D195" s="340" t="s">
        <v>1477</v>
      </c>
      <c r="E195" s="340" t="s">
        <v>1478</v>
      </c>
      <c r="F195" s="340" t="s">
        <v>90</v>
      </c>
      <c r="G195" s="340" t="s">
        <v>3162</v>
      </c>
      <c r="H195" s="340"/>
      <c r="I195" s="340" t="s">
        <v>3163</v>
      </c>
      <c r="J195" s="340" t="s">
        <v>1494</v>
      </c>
      <c r="K195" s="340" t="s">
        <v>3164</v>
      </c>
      <c r="L195" s="340" t="s">
        <v>3165</v>
      </c>
      <c r="M195" s="340" t="s">
        <v>3166</v>
      </c>
      <c r="N195" s="340" t="s">
        <v>3167</v>
      </c>
      <c r="O195" s="340" t="s">
        <v>3168</v>
      </c>
      <c r="P195" s="340" t="s">
        <v>1470</v>
      </c>
      <c r="Q195" s="340">
        <v>3131</v>
      </c>
      <c r="R195" s="340" t="s">
        <v>3169</v>
      </c>
      <c r="S195" s="343" t="s">
        <v>3170</v>
      </c>
      <c r="T195" s="339" t="s">
        <v>1473</v>
      </c>
      <c r="U195" s="344">
        <v>43466</v>
      </c>
      <c r="V195" s="344">
        <v>45291</v>
      </c>
      <c r="W195" s="345" t="s">
        <v>1376</v>
      </c>
      <c r="X195" s="340" t="s">
        <v>1475</v>
      </c>
      <c r="Y195" s="340" t="s">
        <v>1475</v>
      </c>
      <c r="Z195" s="340" t="s">
        <v>1475</v>
      </c>
      <c r="AA195" s="340" t="s">
        <v>1376</v>
      </c>
      <c r="AB195" s="346" t="s">
        <v>1475</v>
      </c>
      <c r="AC195" s="340" t="s">
        <v>1376</v>
      </c>
      <c r="AD195" s="340"/>
      <c r="AE195" s="340" t="s">
        <v>1725</v>
      </c>
      <c r="AF195" s="340"/>
    </row>
    <row r="196" spans="1:32" ht="63.75" x14ac:dyDescent="0.2">
      <c r="A196" s="338">
        <v>10317</v>
      </c>
      <c r="B196" s="355">
        <v>3890</v>
      </c>
      <c r="C196" s="355"/>
      <c r="D196" s="340" t="s">
        <v>1555</v>
      </c>
      <c r="E196" s="339" t="s">
        <v>1689</v>
      </c>
      <c r="F196" s="339" t="s">
        <v>43</v>
      </c>
      <c r="G196" s="368" t="s">
        <v>3171</v>
      </c>
      <c r="H196" s="360" t="s">
        <v>3172</v>
      </c>
      <c r="I196" s="340" t="s">
        <v>3173</v>
      </c>
      <c r="J196" s="360" t="s">
        <v>1494</v>
      </c>
      <c r="K196" s="360" t="s">
        <v>3174</v>
      </c>
      <c r="L196" s="360" t="s">
        <v>3175</v>
      </c>
      <c r="M196" s="360" t="s">
        <v>1765</v>
      </c>
      <c r="N196" s="360" t="s">
        <v>3176</v>
      </c>
      <c r="O196" s="360" t="s">
        <v>3177</v>
      </c>
      <c r="P196" s="355" t="s">
        <v>1470</v>
      </c>
      <c r="Q196" s="340">
        <v>3173</v>
      </c>
      <c r="R196" s="340" t="s">
        <v>3178</v>
      </c>
      <c r="S196" s="362" t="s">
        <v>3179</v>
      </c>
      <c r="T196" s="340" t="s">
        <v>1473</v>
      </c>
      <c r="U196" s="344">
        <v>43466</v>
      </c>
      <c r="V196" s="344">
        <v>45291</v>
      </c>
      <c r="W196" s="345" t="s">
        <v>1474</v>
      </c>
      <c r="X196" s="340" t="s">
        <v>1376</v>
      </c>
      <c r="Y196" s="340" t="s">
        <v>1376</v>
      </c>
      <c r="Z196" s="340" t="s">
        <v>1376</v>
      </c>
      <c r="AA196" s="340" t="s">
        <v>1376</v>
      </c>
      <c r="AB196" s="346" t="s">
        <v>1376</v>
      </c>
      <c r="AC196" s="340" t="s">
        <v>1376</v>
      </c>
      <c r="AD196" s="340"/>
      <c r="AE196" s="349" t="s">
        <v>1962</v>
      </c>
      <c r="AF196" s="340"/>
    </row>
    <row r="197" spans="1:32" ht="51" x14ac:dyDescent="0.2">
      <c r="A197" s="338">
        <v>1081</v>
      </c>
      <c r="B197" s="339">
        <v>6505</v>
      </c>
      <c r="C197" s="339"/>
      <c r="D197" s="340" t="s">
        <v>1460</v>
      </c>
      <c r="E197" s="339" t="s">
        <v>1536</v>
      </c>
      <c r="F197" s="339" t="s">
        <v>69</v>
      </c>
      <c r="G197" s="339" t="s">
        <v>3180</v>
      </c>
      <c r="H197" s="339" t="s">
        <v>3181</v>
      </c>
      <c r="I197" s="340" t="s">
        <v>3182</v>
      </c>
      <c r="J197" s="339" t="s">
        <v>1464</v>
      </c>
      <c r="K197" s="339" t="s">
        <v>3183</v>
      </c>
      <c r="L197" s="339" t="s">
        <v>3184</v>
      </c>
      <c r="M197" s="339" t="s">
        <v>1483</v>
      </c>
      <c r="N197" s="340" t="s">
        <v>3185</v>
      </c>
      <c r="O197" s="340" t="s">
        <v>3186</v>
      </c>
      <c r="P197" s="340" t="s">
        <v>1470</v>
      </c>
      <c r="Q197" s="340">
        <v>3058</v>
      </c>
      <c r="R197" s="340" t="s">
        <v>3187</v>
      </c>
      <c r="S197" s="343" t="s">
        <v>3188</v>
      </c>
      <c r="T197" s="339" t="s">
        <v>1742</v>
      </c>
      <c r="U197" s="344">
        <v>43466</v>
      </c>
      <c r="V197" s="364">
        <v>44561</v>
      </c>
      <c r="W197" s="345" t="s">
        <v>1376</v>
      </c>
      <c r="X197" s="340" t="s">
        <v>1475</v>
      </c>
      <c r="Y197" s="340" t="s">
        <v>1475</v>
      </c>
      <c r="Z197" s="340" t="s">
        <v>1475</v>
      </c>
      <c r="AA197" s="340" t="s">
        <v>1376</v>
      </c>
      <c r="AB197" s="346" t="s">
        <v>1376</v>
      </c>
      <c r="AC197" s="340" t="s">
        <v>1376</v>
      </c>
      <c r="AD197" s="340"/>
      <c r="AE197" s="349" t="s">
        <v>1489</v>
      </c>
      <c r="AF197" s="340"/>
    </row>
    <row r="198" spans="1:32" ht="51" x14ac:dyDescent="0.2">
      <c r="A198" s="338">
        <v>2174</v>
      </c>
      <c r="B198" s="339">
        <v>20039</v>
      </c>
      <c r="C198" s="339"/>
      <c r="D198" s="340" t="s">
        <v>1460</v>
      </c>
      <c r="E198" s="339" t="s">
        <v>1536</v>
      </c>
      <c r="F198" s="339" t="s">
        <v>94</v>
      </c>
      <c r="G198" s="339" t="s">
        <v>3189</v>
      </c>
      <c r="H198" s="339"/>
      <c r="I198" s="340" t="s">
        <v>3190</v>
      </c>
      <c r="J198" s="339" t="s">
        <v>1635</v>
      </c>
      <c r="K198" s="339" t="s">
        <v>2141</v>
      </c>
      <c r="L198" s="339" t="s">
        <v>3191</v>
      </c>
      <c r="M198" s="339" t="s">
        <v>2189</v>
      </c>
      <c r="N198" s="340" t="s">
        <v>3192</v>
      </c>
      <c r="O198" s="340" t="s">
        <v>1668</v>
      </c>
      <c r="P198" s="340" t="s">
        <v>1470</v>
      </c>
      <c r="Q198" s="340">
        <v>3121</v>
      </c>
      <c r="R198" s="340" t="s">
        <v>3193</v>
      </c>
      <c r="S198" s="343" t="s">
        <v>3194</v>
      </c>
      <c r="T198" s="339" t="s">
        <v>1742</v>
      </c>
      <c r="U198" s="344">
        <v>43466</v>
      </c>
      <c r="V198" s="364">
        <v>44561</v>
      </c>
      <c r="W198" s="345" t="s">
        <v>1376</v>
      </c>
      <c r="X198" s="340" t="s">
        <v>1475</v>
      </c>
      <c r="Y198" s="340" t="s">
        <v>1475</v>
      </c>
      <c r="Z198" s="340" t="s">
        <v>1475</v>
      </c>
      <c r="AA198" s="340" t="s">
        <v>1376</v>
      </c>
      <c r="AB198" s="346" t="s">
        <v>1376</v>
      </c>
      <c r="AC198" s="340" t="s">
        <v>1376</v>
      </c>
      <c r="AD198" s="340"/>
      <c r="AE198" s="349" t="s">
        <v>1489</v>
      </c>
      <c r="AF198" s="340"/>
    </row>
    <row r="199" spans="1:32" ht="51" x14ac:dyDescent="0.2">
      <c r="A199" s="338">
        <v>15067</v>
      </c>
      <c r="B199" s="341">
        <v>21082</v>
      </c>
      <c r="C199" s="341"/>
      <c r="D199" s="340" t="s">
        <v>1460</v>
      </c>
      <c r="E199" s="339" t="s">
        <v>1461</v>
      </c>
      <c r="F199" s="339" t="s">
        <v>84</v>
      </c>
      <c r="G199" s="339" t="s">
        <v>3195</v>
      </c>
      <c r="H199" s="339"/>
      <c r="I199" s="340" t="s">
        <v>3196</v>
      </c>
      <c r="J199" s="339" t="s">
        <v>1464</v>
      </c>
      <c r="K199" s="339" t="s">
        <v>2492</v>
      </c>
      <c r="L199" s="339" t="s">
        <v>3197</v>
      </c>
      <c r="M199" s="339" t="s">
        <v>1541</v>
      </c>
      <c r="N199" s="340" t="s">
        <v>3198</v>
      </c>
      <c r="O199" s="340" t="s">
        <v>3199</v>
      </c>
      <c r="P199" s="340" t="s">
        <v>1470</v>
      </c>
      <c r="Q199" s="340">
        <v>3549</v>
      </c>
      <c r="R199" s="340" t="s">
        <v>3200</v>
      </c>
      <c r="S199" s="343" t="s">
        <v>3201</v>
      </c>
      <c r="T199" s="339" t="s">
        <v>1473</v>
      </c>
      <c r="U199" s="344">
        <v>43466</v>
      </c>
      <c r="V199" s="344">
        <v>45291</v>
      </c>
      <c r="W199" s="345" t="s">
        <v>1376</v>
      </c>
      <c r="X199" s="340" t="s">
        <v>1475</v>
      </c>
      <c r="Y199" s="340" t="s">
        <v>3202</v>
      </c>
      <c r="Z199" s="340" t="s">
        <v>1475</v>
      </c>
      <c r="AA199" s="340" t="s">
        <v>1475</v>
      </c>
      <c r="AB199" s="346" t="s">
        <v>1376</v>
      </c>
      <c r="AC199" s="340" t="s">
        <v>1376</v>
      </c>
      <c r="AD199" s="340"/>
      <c r="AE199" s="349" t="s">
        <v>1489</v>
      </c>
      <c r="AF199" s="340"/>
    </row>
    <row r="200" spans="1:32" ht="51" x14ac:dyDescent="0.2">
      <c r="A200" s="338">
        <v>1357</v>
      </c>
      <c r="B200" s="339">
        <v>29536</v>
      </c>
      <c r="C200" s="339"/>
      <c r="D200" s="340" t="s">
        <v>1460</v>
      </c>
      <c r="E200" s="339" t="s">
        <v>1536</v>
      </c>
      <c r="F200" s="339" t="s">
        <v>19</v>
      </c>
      <c r="G200" s="339" t="s">
        <v>3203</v>
      </c>
      <c r="H200" s="339"/>
      <c r="I200" s="340" t="s">
        <v>3204</v>
      </c>
      <c r="J200" s="339" t="s">
        <v>1937</v>
      </c>
      <c r="K200" s="339" t="s">
        <v>3205</v>
      </c>
      <c r="L200" s="339" t="s">
        <v>3206</v>
      </c>
      <c r="M200" s="339" t="s">
        <v>1541</v>
      </c>
      <c r="N200" s="340" t="s">
        <v>3207</v>
      </c>
      <c r="O200" s="340" t="s">
        <v>3208</v>
      </c>
      <c r="P200" s="340" t="s">
        <v>1470</v>
      </c>
      <c r="Q200" s="340">
        <v>3084</v>
      </c>
      <c r="R200" s="340" t="s">
        <v>3209</v>
      </c>
      <c r="S200" s="343" t="s">
        <v>3210</v>
      </c>
      <c r="T200" s="339" t="s">
        <v>1742</v>
      </c>
      <c r="U200" s="344">
        <v>43466</v>
      </c>
      <c r="V200" s="364">
        <v>44561</v>
      </c>
      <c r="W200" s="345" t="s">
        <v>1475</v>
      </c>
      <c r="X200" s="340" t="s">
        <v>1475</v>
      </c>
      <c r="Y200" s="340" t="s">
        <v>1475</v>
      </c>
      <c r="Z200" s="340" t="s">
        <v>1475</v>
      </c>
      <c r="AA200" s="340" t="s">
        <v>1475</v>
      </c>
      <c r="AB200" s="346" t="s">
        <v>1376</v>
      </c>
      <c r="AC200" s="340" t="s">
        <v>1376</v>
      </c>
      <c r="AD200" s="340"/>
      <c r="AE200" s="349" t="s">
        <v>1489</v>
      </c>
      <c r="AF200" s="340" t="s">
        <v>1952</v>
      </c>
    </row>
    <row r="201" spans="1:32" ht="51" x14ac:dyDescent="0.2">
      <c r="A201" s="338">
        <v>15071</v>
      </c>
      <c r="B201" s="339">
        <v>20187</v>
      </c>
      <c r="C201" s="339"/>
      <c r="D201" s="340" t="s">
        <v>1524</v>
      </c>
      <c r="E201" s="339" t="s">
        <v>1525</v>
      </c>
      <c r="F201" s="339" t="s">
        <v>44</v>
      </c>
      <c r="G201" s="340" t="s">
        <v>3211</v>
      </c>
      <c r="H201" s="340" t="s">
        <v>3212</v>
      </c>
      <c r="I201" s="340" t="s">
        <v>3213</v>
      </c>
      <c r="J201" s="339" t="s">
        <v>1464</v>
      </c>
      <c r="K201" s="339" t="s">
        <v>2959</v>
      </c>
      <c r="L201" s="339" t="s">
        <v>3214</v>
      </c>
      <c r="M201" s="339" t="s">
        <v>1483</v>
      </c>
      <c r="N201" s="339" t="s">
        <v>3215</v>
      </c>
      <c r="O201" s="339" t="s">
        <v>1931</v>
      </c>
      <c r="P201" s="339" t="s">
        <v>1470</v>
      </c>
      <c r="Q201" s="339">
        <v>3214</v>
      </c>
      <c r="R201" s="339" t="s">
        <v>3216</v>
      </c>
      <c r="S201" s="343" t="s">
        <v>3217</v>
      </c>
      <c r="T201" s="339" t="s">
        <v>1473</v>
      </c>
      <c r="U201" s="344">
        <v>43466</v>
      </c>
      <c r="V201" s="344">
        <v>45291</v>
      </c>
      <c r="W201" s="345" t="s">
        <v>1376</v>
      </c>
      <c r="X201" s="340" t="s">
        <v>1475</v>
      </c>
      <c r="Y201" s="340" t="s">
        <v>1475</v>
      </c>
      <c r="Z201" s="340" t="s">
        <v>1475</v>
      </c>
      <c r="AA201" s="340" t="s">
        <v>1376</v>
      </c>
      <c r="AB201" s="346" t="s">
        <v>1376</v>
      </c>
      <c r="AC201" s="340" t="s">
        <v>1376</v>
      </c>
      <c r="AD201" s="340"/>
      <c r="AE201" s="349" t="s">
        <v>1489</v>
      </c>
      <c r="AF201" s="340"/>
    </row>
    <row r="202" spans="1:32" ht="51" x14ac:dyDescent="0.2">
      <c r="A202" s="338">
        <v>15072</v>
      </c>
      <c r="B202" s="340">
        <v>29504</v>
      </c>
      <c r="C202" s="340"/>
      <c r="D202" s="340" t="s">
        <v>1477</v>
      </c>
      <c r="E202" s="340" t="s">
        <v>1478</v>
      </c>
      <c r="F202" s="340" t="s">
        <v>53</v>
      </c>
      <c r="G202" s="340" t="s">
        <v>3218</v>
      </c>
      <c r="H202" s="340"/>
      <c r="I202" s="340" t="s">
        <v>3219</v>
      </c>
      <c r="J202" s="340" t="s">
        <v>1464</v>
      </c>
      <c r="K202" s="340" t="s">
        <v>3220</v>
      </c>
      <c r="L202" s="340" t="s">
        <v>3221</v>
      </c>
      <c r="M202" s="340" t="s">
        <v>1483</v>
      </c>
      <c r="N202" s="340" t="s">
        <v>3222</v>
      </c>
      <c r="O202" s="340" t="s">
        <v>3223</v>
      </c>
      <c r="P202" s="340" t="s">
        <v>1470</v>
      </c>
      <c r="Q202" s="340">
        <v>3178</v>
      </c>
      <c r="R202" s="340" t="s">
        <v>3224</v>
      </c>
      <c r="S202" s="343" t="s">
        <v>3225</v>
      </c>
      <c r="T202" s="339" t="s">
        <v>1473</v>
      </c>
      <c r="U202" s="344">
        <v>43466</v>
      </c>
      <c r="V202" s="344">
        <v>45291</v>
      </c>
      <c r="W202" s="345" t="s">
        <v>1376</v>
      </c>
      <c r="X202" s="340" t="s">
        <v>1475</v>
      </c>
      <c r="Y202" s="340" t="s">
        <v>1475</v>
      </c>
      <c r="Z202" s="340" t="s">
        <v>1475</v>
      </c>
      <c r="AA202" s="340" t="s">
        <v>1376</v>
      </c>
      <c r="AB202" s="346" t="s">
        <v>1376</v>
      </c>
      <c r="AC202" s="340" t="s">
        <v>1376</v>
      </c>
      <c r="AD202" s="340"/>
      <c r="AE202" s="349" t="s">
        <v>1489</v>
      </c>
      <c r="AF202" s="340"/>
    </row>
    <row r="203" spans="1:32" ht="30" x14ac:dyDescent="0.2">
      <c r="A203" s="338">
        <v>19714</v>
      </c>
      <c r="B203" s="339">
        <v>4198</v>
      </c>
      <c r="C203" s="339"/>
      <c r="D203" s="340" t="s">
        <v>1524</v>
      </c>
      <c r="E203" s="339" t="s">
        <v>1525</v>
      </c>
      <c r="F203" s="339" t="s">
        <v>3226</v>
      </c>
      <c r="G203" s="340" t="s">
        <v>3227</v>
      </c>
      <c r="H203" s="340"/>
      <c r="I203" s="340" t="s">
        <v>3228</v>
      </c>
      <c r="J203" s="339" t="s">
        <v>1494</v>
      </c>
      <c r="K203" s="339" t="s">
        <v>3229</v>
      </c>
      <c r="L203" s="339" t="s">
        <v>3230</v>
      </c>
      <c r="M203" s="339" t="s">
        <v>1467</v>
      </c>
      <c r="N203" s="339" t="s">
        <v>3231</v>
      </c>
      <c r="O203" s="339" t="s">
        <v>3232</v>
      </c>
      <c r="P203" s="339" t="s">
        <v>1470</v>
      </c>
      <c r="Q203" s="339">
        <v>3300</v>
      </c>
      <c r="R203" s="339" t="s">
        <v>3233</v>
      </c>
      <c r="S203" s="343" t="s">
        <v>3234</v>
      </c>
      <c r="T203" s="339" t="s">
        <v>1473</v>
      </c>
      <c r="U203" s="344">
        <v>43466</v>
      </c>
      <c r="V203" s="344">
        <v>45291</v>
      </c>
      <c r="W203" s="345" t="s">
        <v>1474</v>
      </c>
      <c r="X203" s="340" t="s">
        <v>1376</v>
      </c>
      <c r="Y203" s="340" t="s">
        <v>1376</v>
      </c>
      <c r="Z203" s="340" t="s">
        <v>1376</v>
      </c>
      <c r="AA203" s="340" t="s">
        <v>1376</v>
      </c>
      <c r="AB203" s="346" t="s">
        <v>1475</v>
      </c>
      <c r="AC203" s="340" t="s">
        <v>1376</v>
      </c>
      <c r="AD203" s="340"/>
      <c r="AE203" s="376" t="s">
        <v>2876</v>
      </c>
      <c r="AF203" s="340"/>
    </row>
    <row r="204" spans="1:32" ht="51" x14ac:dyDescent="0.2">
      <c r="A204" s="338">
        <v>6808</v>
      </c>
      <c r="B204" s="341">
        <v>20189</v>
      </c>
      <c r="C204" s="341"/>
      <c r="D204" s="340" t="s">
        <v>1460</v>
      </c>
      <c r="E204" s="339" t="s">
        <v>1461</v>
      </c>
      <c r="F204" s="339" t="s">
        <v>29</v>
      </c>
      <c r="G204" s="339" t="s">
        <v>3235</v>
      </c>
      <c r="H204" s="339"/>
      <c r="I204" s="340" t="s">
        <v>3236</v>
      </c>
      <c r="J204" s="339" t="s">
        <v>1464</v>
      </c>
      <c r="K204" s="339" t="s">
        <v>3237</v>
      </c>
      <c r="L204" s="339" t="s">
        <v>3238</v>
      </c>
      <c r="M204" s="339" t="s">
        <v>1541</v>
      </c>
      <c r="N204" s="339" t="s">
        <v>3239</v>
      </c>
      <c r="O204" s="340" t="s">
        <v>3240</v>
      </c>
      <c r="P204" s="340" t="s">
        <v>1470</v>
      </c>
      <c r="Q204" s="340">
        <v>3612</v>
      </c>
      <c r="R204" s="340" t="s">
        <v>3241</v>
      </c>
      <c r="S204" s="343" t="s">
        <v>3242</v>
      </c>
      <c r="T204" s="339" t="s">
        <v>1742</v>
      </c>
      <c r="U204" s="344">
        <v>43466</v>
      </c>
      <c r="V204" s="364">
        <v>44561</v>
      </c>
      <c r="W204" s="345" t="s">
        <v>1376</v>
      </c>
      <c r="X204" s="340" t="s">
        <v>1475</v>
      </c>
      <c r="Y204" s="340" t="s">
        <v>2801</v>
      </c>
      <c r="Z204" s="340" t="s">
        <v>1475</v>
      </c>
      <c r="AA204" s="340" t="s">
        <v>1376</v>
      </c>
      <c r="AB204" s="346" t="s">
        <v>1376</v>
      </c>
      <c r="AC204" s="340" t="s">
        <v>1376</v>
      </c>
      <c r="AD204" s="340"/>
      <c r="AE204" s="349" t="s">
        <v>1489</v>
      </c>
      <c r="AF204" s="340"/>
    </row>
    <row r="205" spans="1:32" ht="63.75" x14ac:dyDescent="0.2">
      <c r="A205" s="338">
        <v>1111</v>
      </c>
      <c r="B205" s="355">
        <v>20192</v>
      </c>
      <c r="C205" s="355"/>
      <c r="D205" s="340" t="s">
        <v>1555</v>
      </c>
      <c r="E205" s="339" t="s">
        <v>1556</v>
      </c>
      <c r="F205" s="339" t="s">
        <v>2374</v>
      </c>
      <c r="G205" s="355" t="s">
        <v>3243</v>
      </c>
      <c r="H205" s="355"/>
      <c r="I205" s="340" t="s">
        <v>3244</v>
      </c>
      <c r="J205" s="356" t="s">
        <v>1464</v>
      </c>
      <c r="K205" s="356" t="s">
        <v>3245</v>
      </c>
      <c r="L205" s="356" t="s">
        <v>3246</v>
      </c>
      <c r="M205" s="356" t="s">
        <v>1541</v>
      </c>
      <c r="N205" s="356" t="s">
        <v>3247</v>
      </c>
      <c r="O205" s="356" t="s">
        <v>3248</v>
      </c>
      <c r="P205" s="355" t="s">
        <v>1470</v>
      </c>
      <c r="Q205" s="355">
        <v>3850</v>
      </c>
      <c r="R205" s="355" t="s">
        <v>3249</v>
      </c>
      <c r="S205" s="343" t="s">
        <v>3250</v>
      </c>
      <c r="T205" s="340" t="s">
        <v>1473</v>
      </c>
      <c r="U205" s="344">
        <v>43466</v>
      </c>
      <c r="V205" s="344">
        <v>45291</v>
      </c>
      <c r="W205" s="345" t="s">
        <v>1376</v>
      </c>
      <c r="X205" s="340" t="s">
        <v>1475</v>
      </c>
      <c r="Y205" s="340" t="s">
        <v>1475</v>
      </c>
      <c r="Z205" s="340" t="s">
        <v>1475</v>
      </c>
      <c r="AA205" s="340" t="s">
        <v>1376</v>
      </c>
      <c r="AB205" s="346" t="s">
        <v>1376</v>
      </c>
      <c r="AC205" s="340" t="s">
        <v>1376</v>
      </c>
      <c r="AD205" s="340"/>
      <c r="AE205" s="377" t="s">
        <v>2383</v>
      </c>
      <c r="AF205" s="340"/>
    </row>
    <row r="206" spans="1:32" ht="51" x14ac:dyDescent="0.2">
      <c r="A206" s="338">
        <v>1130</v>
      </c>
      <c r="B206" s="355">
        <v>4069</v>
      </c>
      <c r="C206" s="355"/>
      <c r="D206" s="340" t="s">
        <v>1555</v>
      </c>
      <c r="E206" s="339" t="s">
        <v>1689</v>
      </c>
      <c r="F206" s="339" t="s">
        <v>24</v>
      </c>
      <c r="G206" s="360" t="s">
        <v>3251</v>
      </c>
      <c r="H206" s="360"/>
      <c r="I206" s="340" t="s">
        <v>3252</v>
      </c>
      <c r="J206" s="356" t="s">
        <v>1494</v>
      </c>
      <c r="K206" s="360" t="s">
        <v>3113</v>
      </c>
      <c r="L206" s="360" t="s">
        <v>3253</v>
      </c>
      <c r="M206" s="360" t="s">
        <v>1467</v>
      </c>
      <c r="N206" s="360" t="s">
        <v>3254</v>
      </c>
      <c r="O206" s="360" t="s">
        <v>3255</v>
      </c>
      <c r="P206" s="355" t="s">
        <v>1470</v>
      </c>
      <c r="Q206" s="355">
        <v>3191</v>
      </c>
      <c r="R206" s="355" t="s">
        <v>3256</v>
      </c>
      <c r="S206" s="362" t="s">
        <v>3257</v>
      </c>
      <c r="T206" s="340" t="s">
        <v>1473</v>
      </c>
      <c r="U206" s="344">
        <v>43466</v>
      </c>
      <c r="V206" s="344">
        <v>45291</v>
      </c>
      <c r="W206" s="345" t="s">
        <v>1376</v>
      </c>
      <c r="X206" s="340" t="s">
        <v>1475</v>
      </c>
      <c r="Y206" s="340" t="s">
        <v>3258</v>
      </c>
      <c r="Z206" s="340" t="s">
        <v>1475</v>
      </c>
      <c r="AA206" s="340" t="s">
        <v>1376</v>
      </c>
      <c r="AB206" s="346" t="s">
        <v>1376</v>
      </c>
      <c r="AC206" s="340" t="s">
        <v>1376</v>
      </c>
      <c r="AD206" s="340"/>
      <c r="AE206" s="349" t="s">
        <v>1489</v>
      </c>
      <c r="AF206" s="340"/>
    </row>
    <row r="207" spans="1:32" ht="30" x14ac:dyDescent="0.2">
      <c r="A207" s="338">
        <v>23242</v>
      </c>
      <c r="B207" s="340">
        <v>4577</v>
      </c>
      <c r="C207" s="340"/>
      <c r="D207" s="340" t="s">
        <v>1524</v>
      </c>
      <c r="E207" s="340" t="s">
        <v>1525</v>
      </c>
      <c r="F207" s="339" t="s">
        <v>3226</v>
      </c>
      <c r="G207" s="340" t="s">
        <v>3259</v>
      </c>
      <c r="H207" s="340"/>
      <c r="I207" s="340" t="s">
        <v>3260</v>
      </c>
      <c r="J207" s="340" t="s">
        <v>1464</v>
      </c>
      <c r="K207" s="340" t="s">
        <v>1855</v>
      </c>
      <c r="L207" s="340" t="s">
        <v>3261</v>
      </c>
      <c r="M207" s="340" t="s">
        <v>1541</v>
      </c>
      <c r="N207" s="340" t="s">
        <v>3262</v>
      </c>
      <c r="O207" s="340" t="s">
        <v>3232</v>
      </c>
      <c r="P207" s="340" t="s">
        <v>1470</v>
      </c>
      <c r="Q207" s="340">
        <v>3300</v>
      </c>
      <c r="R207" s="340" t="s">
        <v>3263</v>
      </c>
      <c r="S207" s="343" t="s">
        <v>3264</v>
      </c>
      <c r="T207" s="339" t="s">
        <v>1742</v>
      </c>
      <c r="U207" s="344">
        <v>43466</v>
      </c>
      <c r="V207" s="364">
        <v>44561</v>
      </c>
      <c r="W207" s="345" t="s">
        <v>1474</v>
      </c>
      <c r="X207" s="340" t="s">
        <v>1376</v>
      </c>
      <c r="Y207" s="340" t="s">
        <v>1376</v>
      </c>
      <c r="Z207" s="340" t="s">
        <v>1376</v>
      </c>
      <c r="AA207" s="340" t="s">
        <v>1376</v>
      </c>
      <c r="AB207" s="346" t="s">
        <v>1475</v>
      </c>
      <c r="AC207" s="340" t="s">
        <v>1376</v>
      </c>
      <c r="AD207" s="340"/>
      <c r="AE207" s="376" t="s">
        <v>2876</v>
      </c>
      <c r="AF207" s="340"/>
    </row>
    <row r="208" spans="1:32" ht="51" x14ac:dyDescent="0.2">
      <c r="A208" s="338">
        <v>1136</v>
      </c>
      <c r="B208" s="340">
        <v>4075</v>
      </c>
      <c r="C208" s="340"/>
      <c r="D208" s="340" t="s">
        <v>1477</v>
      </c>
      <c r="E208" s="340" t="s">
        <v>1478</v>
      </c>
      <c r="F208" s="340" t="s">
        <v>95</v>
      </c>
      <c r="G208" s="340" t="s">
        <v>3265</v>
      </c>
      <c r="H208" s="340"/>
      <c r="I208" s="340" t="s">
        <v>3266</v>
      </c>
      <c r="J208" s="340" t="s">
        <v>1464</v>
      </c>
      <c r="K208" s="340" t="s">
        <v>3267</v>
      </c>
      <c r="L208" s="340" t="s">
        <v>3268</v>
      </c>
      <c r="M208" s="340" t="s">
        <v>2806</v>
      </c>
      <c r="N208" s="340" t="s">
        <v>3269</v>
      </c>
      <c r="O208" s="340" t="s">
        <v>3270</v>
      </c>
      <c r="P208" s="340" t="s">
        <v>1470</v>
      </c>
      <c r="Q208" s="340">
        <v>3159</v>
      </c>
      <c r="R208" s="340" t="s">
        <v>3271</v>
      </c>
      <c r="S208" s="343" t="s">
        <v>3272</v>
      </c>
      <c r="T208" s="339" t="s">
        <v>1473</v>
      </c>
      <c r="U208" s="344">
        <v>43466</v>
      </c>
      <c r="V208" s="344">
        <v>45291</v>
      </c>
      <c r="W208" s="345" t="s">
        <v>1376</v>
      </c>
      <c r="X208" s="340" t="s">
        <v>1475</v>
      </c>
      <c r="Y208" s="340" t="s">
        <v>1908</v>
      </c>
      <c r="Z208" s="340" t="s">
        <v>1475</v>
      </c>
      <c r="AA208" s="340" t="s">
        <v>1376</v>
      </c>
      <c r="AB208" s="346" t="s">
        <v>1376</v>
      </c>
      <c r="AC208" s="340" t="s">
        <v>1376</v>
      </c>
      <c r="AD208" s="340"/>
      <c r="AE208" s="349" t="s">
        <v>1489</v>
      </c>
      <c r="AF208" s="340"/>
    </row>
    <row r="209" spans="1:32" ht="76.5" x14ac:dyDescent="0.2">
      <c r="A209" s="338">
        <v>2825</v>
      </c>
      <c r="B209" s="340">
        <v>29558</v>
      </c>
      <c r="C209" s="340">
        <v>20654</v>
      </c>
      <c r="D209" s="340" t="s">
        <v>1477</v>
      </c>
      <c r="E209" s="340" t="s">
        <v>1490</v>
      </c>
      <c r="F209" s="340" t="s">
        <v>45</v>
      </c>
      <c r="G209" s="340" t="s">
        <v>3273</v>
      </c>
      <c r="H209" s="340"/>
      <c r="I209" s="340" t="s">
        <v>3273</v>
      </c>
      <c r="J209" s="340" t="s">
        <v>1464</v>
      </c>
      <c r="K209" s="340" t="s">
        <v>3274</v>
      </c>
      <c r="L209" s="340" t="s">
        <v>3275</v>
      </c>
      <c r="M209" s="340" t="s">
        <v>1467</v>
      </c>
      <c r="N209" s="340" t="s">
        <v>3276</v>
      </c>
      <c r="O209" s="340" t="s">
        <v>2962</v>
      </c>
      <c r="P209" s="340" t="s">
        <v>1470</v>
      </c>
      <c r="Q209" s="340">
        <v>3630</v>
      </c>
      <c r="R209" s="340" t="s">
        <v>3277</v>
      </c>
      <c r="S209" s="350" t="s">
        <v>3278</v>
      </c>
      <c r="T209" s="339" t="s">
        <v>1473</v>
      </c>
      <c r="U209" s="344">
        <v>43466</v>
      </c>
      <c r="V209" s="344">
        <v>45291</v>
      </c>
      <c r="W209" s="345" t="s">
        <v>1376</v>
      </c>
      <c r="X209" s="340" t="s">
        <v>1475</v>
      </c>
      <c r="Y209" s="340" t="s">
        <v>3279</v>
      </c>
      <c r="Z209" s="340" t="s">
        <v>1475</v>
      </c>
      <c r="AA209" s="340" t="s">
        <v>1376</v>
      </c>
      <c r="AB209" s="346" t="s">
        <v>1475</v>
      </c>
      <c r="AC209" s="340" t="s">
        <v>1376</v>
      </c>
      <c r="AD209" s="340"/>
      <c r="AE209" s="375" t="s">
        <v>3280</v>
      </c>
      <c r="AF209" s="340" t="s">
        <v>3281</v>
      </c>
    </row>
    <row r="210" spans="1:32" ht="63.75" x14ac:dyDescent="0.2">
      <c r="A210" s="338">
        <v>5544</v>
      </c>
      <c r="B210" s="340">
        <v>6470</v>
      </c>
      <c r="C210" s="340"/>
      <c r="D210" s="340" t="s">
        <v>1477</v>
      </c>
      <c r="E210" s="340" t="s">
        <v>1490</v>
      </c>
      <c r="F210" s="340" t="s">
        <v>45</v>
      </c>
      <c r="G210" s="340" t="s">
        <v>3282</v>
      </c>
      <c r="H210" s="340" t="s">
        <v>3283</v>
      </c>
      <c r="I210" s="340" t="s">
        <v>3284</v>
      </c>
      <c r="J210" s="340" t="s">
        <v>1464</v>
      </c>
      <c r="K210" s="340" t="s">
        <v>3285</v>
      </c>
      <c r="L210" s="340" t="s">
        <v>2640</v>
      </c>
      <c r="M210" s="340" t="s">
        <v>3286</v>
      </c>
      <c r="N210" s="340" t="s">
        <v>3287</v>
      </c>
      <c r="O210" s="340" t="s">
        <v>2962</v>
      </c>
      <c r="P210" s="340" t="s">
        <v>1470</v>
      </c>
      <c r="Q210" s="340">
        <v>3630</v>
      </c>
      <c r="R210" s="340" t="s">
        <v>3288</v>
      </c>
      <c r="S210" s="343" t="s">
        <v>3289</v>
      </c>
      <c r="T210" s="339" t="s">
        <v>1473</v>
      </c>
      <c r="U210" s="344">
        <v>43466</v>
      </c>
      <c r="V210" s="344">
        <v>45291</v>
      </c>
      <c r="W210" s="345" t="s">
        <v>1474</v>
      </c>
      <c r="X210" s="340" t="s">
        <v>1376</v>
      </c>
      <c r="Y210" s="340" t="s">
        <v>1376</v>
      </c>
      <c r="Z210" s="340" t="s">
        <v>1376</v>
      </c>
      <c r="AA210" s="340" t="s">
        <v>1376</v>
      </c>
      <c r="AB210" s="346" t="s">
        <v>1475</v>
      </c>
      <c r="AC210" s="340" t="s">
        <v>1376</v>
      </c>
      <c r="AD210" s="340"/>
      <c r="AE210" s="351" t="s">
        <v>2261</v>
      </c>
      <c r="AF210" s="340"/>
    </row>
    <row r="211" spans="1:32" ht="51" x14ac:dyDescent="0.2">
      <c r="A211" s="338">
        <v>15077</v>
      </c>
      <c r="B211" s="339">
        <v>20197</v>
      </c>
      <c r="C211" s="339"/>
      <c r="D211" s="340" t="s">
        <v>1524</v>
      </c>
      <c r="E211" s="339" t="s">
        <v>1525</v>
      </c>
      <c r="F211" s="339" t="s">
        <v>3290</v>
      </c>
      <c r="G211" s="340" t="s">
        <v>3291</v>
      </c>
      <c r="H211" s="340"/>
      <c r="I211" s="340" t="s">
        <v>3292</v>
      </c>
      <c r="J211" s="339" t="s">
        <v>1464</v>
      </c>
      <c r="K211" s="339" t="s">
        <v>3293</v>
      </c>
      <c r="L211" s="339" t="s">
        <v>2856</v>
      </c>
      <c r="M211" s="339" t="s">
        <v>1541</v>
      </c>
      <c r="N211" s="339" t="s">
        <v>3294</v>
      </c>
      <c r="O211" s="339" t="s">
        <v>3295</v>
      </c>
      <c r="P211" s="339" t="s">
        <v>1470</v>
      </c>
      <c r="Q211" s="339">
        <v>3266</v>
      </c>
      <c r="R211" s="339" t="s">
        <v>3296</v>
      </c>
      <c r="S211" s="343" t="s">
        <v>3297</v>
      </c>
      <c r="T211" s="339" t="s">
        <v>1473</v>
      </c>
      <c r="U211" s="344">
        <v>43466</v>
      </c>
      <c r="V211" s="344">
        <v>45291</v>
      </c>
      <c r="W211" s="345" t="s">
        <v>1475</v>
      </c>
      <c r="X211" s="340" t="s">
        <v>1475</v>
      </c>
      <c r="Y211" s="340" t="s">
        <v>1475</v>
      </c>
      <c r="Z211" s="340" t="s">
        <v>1475</v>
      </c>
      <c r="AA211" s="340" t="s">
        <v>1475</v>
      </c>
      <c r="AB211" s="346" t="s">
        <v>1376</v>
      </c>
      <c r="AC211" s="340" t="s">
        <v>1376</v>
      </c>
      <c r="AD211" s="340"/>
      <c r="AE211" s="349" t="s">
        <v>1489</v>
      </c>
      <c r="AF211" s="340" t="s">
        <v>1952</v>
      </c>
    </row>
    <row r="212" spans="1:32" ht="114.75" x14ac:dyDescent="0.2">
      <c r="A212" s="338">
        <v>19715</v>
      </c>
      <c r="B212" s="355">
        <v>4087</v>
      </c>
      <c r="C212" s="355"/>
      <c r="D212" s="340" t="s">
        <v>1555</v>
      </c>
      <c r="E212" s="339" t="s">
        <v>1689</v>
      </c>
      <c r="F212" s="339" t="s">
        <v>37</v>
      </c>
      <c r="G212" s="360" t="s">
        <v>3298</v>
      </c>
      <c r="H212" s="360"/>
      <c r="I212" s="340" t="s">
        <v>3299</v>
      </c>
      <c r="J212" s="356" t="s">
        <v>1464</v>
      </c>
      <c r="K212" s="360" t="s">
        <v>1728</v>
      </c>
      <c r="L212" s="360" t="s">
        <v>2641</v>
      </c>
      <c r="M212" s="360" t="s">
        <v>3300</v>
      </c>
      <c r="N212" s="360" t="s">
        <v>3301</v>
      </c>
      <c r="O212" s="360" t="s">
        <v>2228</v>
      </c>
      <c r="P212" s="355" t="s">
        <v>1470</v>
      </c>
      <c r="Q212" s="355">
        <v>3199</v>
      </c>
      <c r="R212" s="355" t="s">
        <v>3302</v>
      </c>
      <c r="S212" s="378" t="s">
        <v>3303</v>
      </c>
      <c r="T212" s="340" t="s">
        <v>1473</v>
      </c>
      <c r="U212" s="344">
        <v>43466</v>
      </c>
      <c r="V212" s="344">
        <v>45291</v>
      </c>
      <c r="W212" s="345" t="s">
        <v>1474</v>
      </c>
      <c r="X212" s="340" t="s">
        <v>1376</v>
      </c>
      <c r="Y212" s="340" t="s">
        <v>1376</v>
      </c>
      <c r="Z212" s="340" t="s">
        <v>1376</v>
      </c>
      <c r="AA212" s="340" t="s">
        <v>1376</v>
      </c>
      <c r="AB212" s="346" t="s">
        <v>1475</v>
      </c>
      <c r="AC212" s="340" t="s">
        <v>1376</v>
      </c>
      <c r="AD212" s="340"/>
      <c r="AE212" s="361" t="s">
        <v>3304</v>
      </c>
      <c r="AF212" s="340"/>
    </row>
    <row r="213" spans="1:32" ht="51" x14ac:dyDescent="0.2">
      <c r="A213" s="338">
        <v>1162</v>
      </c>
      <c r="B213" s="355">
        <v>20199</v>
      </c>
      <c r="C213" s="355"/>
      <c r="D213" s="340" t="s">
        <v>1555</v>
      </c>
      <c r="E213" s="339" t="s">
        <v>1689</v>
      </c>
      <c r="F213" s="339" t="s">
        <v>2774</v>
      </c>
      <c r="G213" s="360" t="s">
        <v>3305</v>
      </c>
      <c r="H213" s="360"/>
      <c r="I213" s="340" t="s">
        <v>3306</v>
      </c>
      <c r="J213" s="356" t="s">
        <v>1464</v>
      </c>
      <c r="K213" s="360" t="s">
        <v>3307</v>
      </c>
      <c r="L213" s="360" t="s">
        <v>3308</v>
      </c>
      <c r="M213" s="360" t="s">
        <v>3309</v>
      </c>
      <c r="N213" s="360" t="s">
        <v>3310</v>
      </c>
      <c r="O213" s="360" t="s">
        <v>3311</v>
      </c>
      <c r="P213" s="355" t="s">
        <v>1470</v>
      </c>
      <c r="Q213" s="355">
        <v>3943</v>
      </c>
      <c r="R213" s="355" t="s">
        <v>3312</v>
      </c>
      <c r="S213" s="362" t="s">
        <v>3313</v>
      </c>
      <c r="T213" s="340" t="s">
        <v>1473</v>
      </c>
      <c r="U213" s="344">
        <v>43466</v>
      </c>
      <c r="V213" s="344">
        <v>45291</v>
      </c>
      <c r="W213" s="345" t="s">
        <v>1475</v>
      </c>
      <c r="X213" s="340" t="s">
        <v>1475</v>
      </c>
      <c r="Y213" s="340" t="s">
        <v>1475</v>
      </c>
      <c r="Z213" s="340" t="s">
        <v>1475</v>
      </c>
      <c r="AA213" s="340" t="s">
        <v>1475</v>
      </c>
      <c r="AB213" s="346" t="s">
        <v>1376</v>
      </c>
      <c r="AC213" s="340" t="s">
        <v>1376</v>
      </c>
      <c r="AD213" s="340"/>
      <c r="AE213" s="349" t="s">
        <v>1489</v>
      </c>
      <c r="AF213" s="340" t="s">
        <v>1952</v>
      </c>
    </row>
    <row r="214" spans="1:32" ht="51" x14ac:dyDescent="0.2">
      <c r="A214" s="338">
        <v>15080</v>
      </c>
      <c r="B214" s="340">
        <v>20200</v>
      </c>
      <c r="C214" s="340"/>
      <c r="D214" s="340" t="s">
        <v>1477</v>
      </c>
      <c r="E214" s="340" t="s">
        <v>1490</v>
      </c>
      <c r="F214" s="340" t="s">
        <v>45</v>
      </c>
      <c r="G214" s="340" t="s">
        <v>3314</v>
      </c>
      <c r="H214" s="340"/>
      <c r="I214" s="340" t="s">
        <v>3315</v>
      </c>
      <c r="J214" s="340" t="s">
        <v>1464</v>
      </c>
      <c r="K214" s="340" t="s">
        <v>3316</v>
      </c>
      <c r="L214" s="340" t="s">
        <v>3317</v>
      </c>
      <c r="M214" s="340" t="s">
        <v>1483</v>
      </c>
      <c r="N214" s="340" t="s">
        <v>3318</v>
      </c>
      <c r="O214" s="340" t="s">
        <v>2962</v>
      </c>
      <c r="P214" s="340" t="s">
        <v>1470</v>
      </c>
      <c r="Q214" s="340">
        <v>3630</v>
      </c>
      <c r="R214" s="340" t="s">
        <v>3319</v>
      </c>
      <c r="S214" s="343" t="s">
        <v>3320</v>
      </c>
      <c r="T214" s="339" t="s">
        <v>1473</v>
      </c>
      <c r="U214" s="344">
        <v>43466</v>
      </c>
      <c r="V214" s="344">
        <v>45291</v>
      </c>
      <c r="W214" s="345" t="s">
        <v>1376</v>
      </c>
      <c r="X214" s="340" t="s">
        <v>1475</v>
      </c>
      <c r="Y214" s="340" t="s">
        <v>1475</v>
      </c>
      <c r="Z214" s="340" t="s">
        <v>1475</v>
      </c>
      <c r="AA214" s="340" t="s">
        <v>1376</v>
      </c>
      <c r="AB214" s="346" t="s">
        <v>1376</v>
      </c>
      <c r="AC214" s="340" t="s">
        <v>1376</v>
      </c>
      <c r="AD214" s="340"/>
      <c r="AE214" s="349" t="s">
        <v>1489</v>
      </c>
      <c r="AF214" s="340"/>
    </row>
    <row r="215" spans="1:32" ht="63.75" x14ac:dyDescent="0.2">
      <c r="A215" s="338">
        <v>20396</v>
      </c>
      <c r="B215" s="339">
        <v>20645</v>
      </c>
      <c r="C215" s="339"/>
      <c r="D215" s="340" t="s">
        <v>1524</v>
      </c>
      <c r="E215" s="339" t="s">
        <v>1525</v>
      </c>
      <c r="F215" s="339" t="s">
        <v>3226</v>
      </c>
      <c r="G215" s="340" t="s">
        <v>3321</v>
      </c>
      <c r="H215" s="340"/>
      <c r="I215" s="340" t="s">
        <v>3322</v>
      </c>
      <c r="J215" s="339" t="s">
        <v>1464</v>
      </c>
      <c r="K215" s="339" t="s">
        <v>3323</v>
      </c>
      <c r="L215" s="339" t="s">
        <v>3324</v>
      </c>
      <c r="M215" s="339" t="s">
        <v>1628</v>
      </c>
      <c r="N215" s="339" t="s">
        <v>3325</v>
      </c>
      <c r="O215" s="339" t="s">
        <v>3232</v>
      </c>
      <c r="P215" s="339" t="s">
        <v>1470</v>
      </c>
      <c r="Q215" s="339">
        <v>3300</v>
      </c>
      <c r="R215" s="339" t="s">
        <v>3326</v>
      </c>
      <c r="S215" s="350" t="s">
        <v>3327</v>
      </c>
      <c r="T215" s="339" t="s">
        <v>1473</v>
      </c>
      <c r="U215" s="344">
        <v>43466</v>
      </c>
      <c r="V215" s="344">
        <v>45291</v>
      </c>
      <c r="W215" s="345" t="s">
        <v>1474</v>
      </c>
      <c r="X215" s="340" t="s">
        <v>1376</v>
      </c>
      <c r="Y215" s="340" t="s">
        <v>1376</v>
      </c>
      <c r="Z215" s="340" t="s">
        <v>1376</v>
      </c>
      <c r="AA215" s="340" t="s">
        <v>1376</v>
      </c>
      <c r="AB215" s="346" t="s">
        <v>1475</v>
      </c>
      <c r="AC215" s="340" t="s">
        <v>1376</v>
      </c>
      <c r="AD215" s="340"/>
      <c r="AE215" s="351" t="s">
        <v>2261</v>
      </c>
      <c r="AF215" s="340"/>
    </row>
    <row r="216" spans="1:32" ht="38.25" x14ac:dyDescent="0.2">
      <c r="A216" s="338">
        <v>2989</v>
      </c>
      <c r="B216" s="355">
        <v>29541</v>
      </c>
      <c r="C216" s="355"/>
      <c r="D216" s="340" t="s">
        <v>1555</v>
      </c>
      <c r="E216" s="339" t="s">
        <v>1689</v>
      </c>
      <c r="F216" s="339" t="s">
        <v>43</v>
      </c>
      <c r="G216" s="355" t="s">
        <v>3328</v>
      </c>
      <c r="H216" s="355"/>
      <c r="I216" s="340" t="s">
        <v>3329</v>
      </c>
      <c r="J216" s="355" t="s">
        <v>1494</v>
      </c>
      <c r="K216" s="355" t="s">
        <v>3330</v>
      </c>
      <c r="L216" s="355" t="s">
        <v>3331</v>
      </c>
      <c r="M216" s="355" t="s">
        <v>1467</v>
      </c>
      <c r="N216" s="355" t="s">
        <v>3332</v>
      </c>
      <c r="O216" s="355" t="s">
        <v>2058</v>
      </c>
      <c r="P216" s="355" t="s">
        <v>1470</v>
      </c>
      <c r="Q216" s="355">
        <v>3175</v>
      </c>
      <c r="R216" s="355" t="s">
        <v>3333</v>
      </c>
      <c r="S216" s="343" t="s">
        <v>3334</v>
      </c>
      <c r="T216" s="340" t="s">
        <v>1742</v>
      </c>
      <c r="U216" s="344">
        <v>43466</v>
      </c>
      <c r="V216" s="364">
        <v>44561</v>
      </c>
      <c r="W216" s="345" t="s">
        <v>1376</v>
      </c>
      <c r="X216" s="340" t="s">
        <v>1475</v>
      </c>
      <c r="Y216" s="340" t="s">
        <v>1475</v>
      </c>
      <c r="Z216" s="340" t="s">
        <v>1475</v>
      </c>
      <c r="AA216" s="340" t="s">
        <v>1376</v>
      </c>
      <c r="AB216" s="346" t="s">
        <v>1475</v>
      </c>
      <c r="AC216" s="340" t="s">
        <v>1376</v>
      </c>
      <c r="AD216" s="340"/>
      <c r="AE216" s="375" t="s">
        <v>3335</v>
      </c>
      <c r="AF216" s="340"/>
    </row>
    <row r="217" spans="1:32" ht="51" x14ac:dyDescent="0.2">
      <c r="A217" s="338">
        <v>15054</v>
      </c>
      <c r="B217" s="355">
        <v>6412</v>
      </c>
      <c r="C217" s="355"/>
      <c r="D217" s="340" t="s">
        <v>1555</v>
      </c>
      <c r="E217" s="339" t="s">
        <v>1689</v>
      </c>
      <c r="F217" s="339" t="s">
        <v>76</v>
      </c>
      <c r="G217" s="360" t="s">
        <v>3336</v>
      </c>
      <c r="H217" s="360" t="s">
        <v>3337</v>
      </c>
      <c r="I217" s="340" t="s">
        <v>3338</v>
      </c>
      <c r="J217" s="356" t="s">
        <v>1464</v>
      </c>
      <c r="K217" s="360" t="s">
        <v>2357</v>
      </c>
      <c r="L217" s="360" t="s">
        <v>2247</v>
      </c>
      <c r="M217" s="360" t="s">
        <v>1483</v>
      </c>
      <c r="N217" s="360" t="s">
        <v>3339</v>
      </c>
      <c r="O217" s="360" t="s">
        <v>3340</v>
      </c>
      <c r="P217" s="355" t="s">
        <v>1470</v>
      </c>
      <c r="Q217" s="360">
        <v>3207</v>
      </c>
      <c r="R217" s="360" t="s">
        <v>3341</v>
      </c>
      <c r="S217" s="362" t="s">
        <v>3342</v>
      </c>
      <c r="T217" s="340" t="s">
        <v>1473</v>
      </c>
      <c r="U217" s="344">
        <v>43466</v>
      </c>
      <c r="V217" s="344">
        <v>45291</v>
      </c>
      <c r="W217" s="345" t="s">
        <v>1376</v>
      </c>
      <c r="X217" s="340" t="s">
        <v>1475</v>
      </c>
      <c r="Y217" s="340" t="s">
        <v>3343</v>
      </c>
      <c r="Z217" s="340" t="s">
        <v>1475</v>
      </c>
      <c r="AA217" s="340" t="s">
        <v>1376</v>
      </c>
      <c r="AB217" s="346" t="s">
        <v>1376</v>
      </c>
      <c r="AC217" s="340" t="s">
        <v>1376</v>
      </c>
      <c r="AD217" s="340"/>
      <c r="AE217" s="349" t="s">
        <v>1489</v>
      </c>
      <c r="AF217" s="340"/>
    </row>
    <row r="218" spans="1:32" ht="51" x14ac:dyDescent="0.2">
      <c r="A218" s="338">
        <v>1184</v>
      </c>
      <c r="B218" s="339">
        <v>20201</v>
      </c>
      <c r="C218" s="339"/>
      <c r="D218" s="340" t="s">
        <v>1460</v>
      </c>
      <c r="E218" s="339" t="s">
        <v>1536</v>
      </c>
      <c r="F218" s="339" t="s">
        <v>35</v>
      </c>
      <c r="G218" s="339" t="s">
        <v>3344</v>
      </c>
      <c r="H218" s="339"/>
      <c r="I218" s="340" t="s">
        <v>3345</v>
      </c>
      <c r="J218" s="339" t="s">
        <v>1464</v>
      </c>
      <c r="K218" s="339" t="s">
        <v>3346</v>
      </c>
      <c r="L218" s="339" t="s">
        <v>3347</v>
      </c>
      <c r="M218" s="339" t="s">
        <v>1483</v>
      </c>
      <c r="N218" s="340" t="s">
        <v>3348</v>
      </c>
      <c r="O218" s="340" t="s">
        <v>3349</v>
      </c>
      <c r="P218" s="340" t="s">
        <v>1470</v>
      </c>
      <c r="Q218" s="340">
        <v>3071</v>
      </c>
      <c r="R218" s="340" t="s">
        <v>3350</v>
      </c>
      <c r="S218" s="343" t="s">
        <v>3351</v>
      </c>
      <c r="T218" s="339" t="s">
        <v>3152</v>
      </c>
      <c r="U218" s="344">
        <v>43466</v>
      </c>
      <c r="V218" s="344">
        <v>45291</v>
      </c>
      <c r="W218" s="345" t="s">
        <v>1376</v>
      </c>
      <c r="X218" s="340" t="s">
        <v>1475</v>
      </c>
      <c r="Y218" s="340" t="s">
        <v>1475</v>
      </c>
      <c r="Z218" s="340" t="s">
        <v>1475</v>
      </c>
      <c r="AA218" s="340" t="s">
        <v>1376</v>
      </c>
      <c r="AB218" s="346" t="s">
        <v>1376</v>
      </c>
      <c r="AC218" s="340" t="s">
        <v>1376</v>
      </c>
      <c r="AD218" s="340"/>
      <c r="AE218" s="349" t="s">
        <v>1489</v>
      </c>
      <c r="AF218" s="340"/>
    </row>
    <row r="219" spans="1:32" ht="51" x14ac:dyDescent="0.2">
      <c r="A219" s="338">
        <v>10235</v>
      </c>
      <c r="B219" s="339">
        <v>20202</v>
      </c>
      <c r="C219" s="339"/>
      <c r="D219" s="340" t="s">
        <v>1524</v>
      </c>
      <c r="E219" s="339" t="s">
        <v>1525</v>
      </c>
      <c r="F219" s="339" t="s">
        <v>44</v>
      </c>
      <c r="G219" s="340" t="s">
        <v>3352</v>
      </c>
      <c r="H219" s="340"/>
      <c r="I219" s="340" t="s">
        <v>3353</v>
      </c>
      <c r="J219" s="339" t="s">
        <v>1464</v>
      </c>
      <c r="K219" s="339" t="s">
        <v>1745</v>
      </c>
      <c r="L219" s="339" t="s">
        <v>3354</v>
      </c>
      <c r="M219" s="339" t="s">
        <v>1541</v>
      </c>
      <c r="N219" s="339" t="s">
        <v>3355</v>
      </c>
      <c r="O219" s="339" t="s">
        <v>3356</v>
      </c>
      <c r="P219" s="339" t="s">
        <v>1470</v>
      </c>
      <c r="Q219" s="339">
        <v>3222</v>
      </c>
      <c r="R219" s="339" t="s">
        <v>3357</v>
      </c>
      <c r="S219" s="343" t="s">
        <v>3358</v>
      </c>
      <c r="T219" s="339" t="s">
        <v>1473</v>
      </c>
      <c r="U219" s="344">
        <v>43466</v>
      </c>
      <c r="V219" s="344">
        <v>45291</v>
      </c>
      <c r="W219" s="345" t="s">
        <v>1376</v>
      </c>
      <c r="X219" s="340" t="s">
        <v>1475</v>
      </c>
      <c r="Y219" s="340" t="s">
        <v>3359</v>
      </c>
      <c r="Z219" s="340" t="s">
        <v>1475</v>
      </c>
      <c r="AA219" s="340" t="s">
        <v>1376</v>
      </c>
      <c r="AB219" s="346" t="s">
        <v>1376</v>
      </c>
      <c r="AC219" s="340" t="s">
        <v>1376</v>
      </c>
      <c r="AD219" s="340"/>
      <c r="AE219" s="349" t="s">
        <v>1489</v>
      </c>
      <c r="AF219" s="340"/>
    </row>
    <row r="220" spans="1:32" ht="38.25" x14ac:dyDescent="0.2">
      <c r="A220" s="338">
        <v>1187</v>
      </c>
      <c r="B220" s="355">
        <v>6523</v>
      </c>
      <c r="C220" s="355"/>
      <c r="D220" s="340" t="s">
        <v>1555</v>
      </c>
      <c r="E220" s="339" t="s">
        <v>1689</v>
      </c>
      <c r="F220" s="339" t="s">
        <v>43</v>
      </c>
      <c r="G220" s="360" t="s">
        <v>3360</v>
      </c>
      <c r="H220" s="360"/>
      <c r="I220" s="340" t="s">
        <v>3361</v>
      </c>
      <c r="J220" s="356" t="s">
        <v>1464</v>
      </c>
      <c r="K220" s="360" t="s">
        <v>3362</v>
      </c>
      <c r="L220" s="360" t="s">
        <v>3363</v>
      </c>
      <c r="M220" s="360" t="s">
        <v>1541</v>
      </c>
      <c r="N220" s="360" t="s">
        <v>3364</v>
      </c>
      <c r="O220" s="360" t="s">
        <v>3365</v>
      </c>
      <c r="P220" s="355" t="s">
        <v>1470</v>
      </c>
      <c r="Q220" s="339">
        <v>3171</v>
      </c>
      <c r="R220" s="339" t="s">
        <v>3366</v>
      </c>
      <c r="S220" s="362" t="s">
        <v>3367</v>
      </c>
      <c r="T220" s="340" t="s">
        <v>1473</v>
      </c>
      <c r="U220" s="344">
        <v>43466</v>
      </c>
      <c r="V220" s="344">
        <v>45291</v>
      </c>
      <c r="W220" s="345" t="s">
        <v>1376</v>
      </c>
      <c r="X220" s="340" t="s">
        <v>1475</v>
      </c>
      <c r="Y220" s="340" t="s">
        <v>3368</v>
      </c>
      <c r="Z220" s="340" t="s">
        <v>1475</v>
      </c>
      <c r="AA220" s="340" t="s">
        <v>1376</v>
      </c>
      <c r="AB220" s="346" t="s">
        <v>1475</v>
      </c>
      <c r="AC220" s="340" t="s">
        <v>1376</v>
      </c>
      <c r="AD220" s="340"/>
      <c r="AE220" s="375" t="s">
        <v>3369</v>
      </c>
      <c r="AF220" s="340"/>
    </row>
    <row r="221" spans="1:32" ht="51" x14ac:dyDescent="0.2">
      <c r="A221" s="338">
        <v>15081</v>
      </c>
      <c r="B221" s="355">
        <v>29559</v>
      </c>
      <c r="C221" s="355">
        <v>22231</v>
      </c>
      <c r="D221" s="340" t="s">
        <v>1555</v>
      </c>
      <c r="E221" s="339" t="s">
        <v>1689</v>
      </c>
      <c r="F221" s="339" t="s">
        <v>43</v>
      </c>
      <c r="G221" s="360" t="s">
        <v>3370</v>
      </c>
      <c r="H221" s="360"/>
      <c r="I221" s="340" t="s">
        <v>3371</v>
      </c>
      <c r="J221" s="356" t="s">
        <v>1464</v>
      </c>
      <c r="K221" s="360" t="s">
        <v>3372</v>
      </c>
      <c r="L221" s="360" t="s">
        <v>3373</v>
      </c>
      <c r="M221" s="360" t="s">
        <v>1483</v>
      </c>
      <c r="N221" s="360" t="s">
        <v>3374</v>
      </c>
      <c r="O221" s="360" t="s">
        <v>3365</v>
      </c>
      <c r="P221" s="355" t="s">
        <v>1470</v>
      </c>
      <c r="Q221" s="339">
        <v>3171</v>
      </c>
      <c r="R221" s="339" t="s">
        <v>3375</v>
      </c>
      <c r="S221" s="378" t="s">
        <v>3376</v>
      </c>
      <c r="T221" s="340" t="s">
        <v>1473</v>
      </c>
      <c r="U221" s="344">
        <v>43466</v>
      </c>
      <c r="V221" s="344">
        <v>45291</v>
      </c>
      <c r="W221" s="345" t="s">
        <v>1376</v>
      </c>
      <c r="X221" s="340" t="s">
        <v>1475</v>
      </c>
      <c r="Y221" s="340" t="s">
        <v>2372</v>
      </c>
      <c r="Z221" s="340" t="s">
        <v>1475</v>
      </c>
      <c r="AA221" s="340" t="s">
        <v>1376</v>
      </c>
      <c r="AB221" s="346" t="s">
        <v>1376</v>
      </c>
      <c r="AC221" s="340" t="s">
        <v>1376</v>
      </c>
      <c r="AD221" s="340"/>
      <c r="AE221" s="349" t="s">
        <v>1489</v>
      </c>
      <c r="AF221" s="340" t="s">
        <v>3377</v>
      </c>
    </row>
    <row r="222" spans="1:32" ht="63.75" x14ac:dyDescent="0.2">
      <c r="A222" s="338">
        <v>15082</v>
      </c>
      <c r="B222" s="355">
        <v>4098</v>
      </c>
      <c r="C222" s="355"/>
      <c r="D222" s="340" t="s">
        <v>1555</v>
      </c>
      <c r="E222" s="339" t="s">
        <v>1689</v>
      </c>
      <c r="F222" s="339" t="s">
        <v>43</v>
      </c>
      <c r="G222" s="360" t="s">
        <v>3378</v>
      </c>
      <c r="H222" s="360"/>
      <c r="I222" s="340" t="s">
        <v>3379</v>
      </c>
      <c r="J222" s="356" t="s">
        <v>1464</v>
      </c>
      <c r="K222" s="360" t="s">
        <v>2349</v>
      </c>
      <c r="L222" s="360" t="s">
        <v>3380</v>
      </c>
      <c r="M222" s="360" t="s">
        <v>1541</v>
      </c>
      <c r="N222" s="360" t="s">
        <v>3381</v>
      </c>
      <c r="O222" s="360" t="s">
        <v>3365</v>
      </c>
      <c r="P222" s="355" t="s">
        <v>1470</v>
      </c>
      <c r="Q222" s="339">
        <v>3171</v>
      </c>
      <c r="R222" s="339" t="s">
        <v>3382</v>
      </c>
      <c r="S222" s="362" t="s">
        <v>3383</v>
      </c>
      <c r="T222" s="340" t="s">
        <v>1742</v>
      </c>
      <c r="U222" s="344">
        <v>43466</v>
      </c>
      <c r="V222" s="364">
        <v>44561</v>
      </c>
      <c r="W222" s="345" t="s">
        <v>1474</v>
      </c>
      <c r="X222" s="340" t="s">
        <v>1376</v>
      </c>
      <c r="Y222" s="340" t="s">
        <v>1376</v>
      </c>
      <c r="Z222" s="340" t="s">
        <v>1376</v>
      </c>
      <c r="AA222" s="340" t="s">
        <v>1376</v>
      </c>
      <c r="AB222" s="346" t="s">
        <v>1376</v>
      </c>
      <c r="AC222" s="340" t="s">
        <v>1376</v>
      </c>
      <c r="AD222" s="340"/>
      <c r="AE222" s="349" t="s">
        <v>1962</v>
      </c>
      <c r="AF222" s="340"/>
    </row>
    <row r="223" spans="1:32" ht="51" x14ac:dyDescent="0.2">
      <c r="A223" s="338">
        <v>15084</v>
      </c>
      <c r="B223" s="339">
        <v>21152</v>
      </c>
      <c r="C223" s="339"/>
      <c r="D223" s="340" t="s">
        <v>1524</v>
      </c>
      <c r="E223" s="339" t="s">
        <v>1615</v>
      </c>
      <c r="F223" s="339" t="s">
        <v>75</v>
      </c>
      <c r="G223" s="340" t="s">
        <v>3384</v>
      </c>
      <c r="H223" s="340" t="s">
        <v>3385</v>
      </c>
      <c r="I223" s="340" t="s">
        <v>3386</v>
      </c>
      <c r="J223" s="339" t="s">
        <v>1464</v>
      </c>
      <c r="K223" s="339" t="s">
        <v>3307</v>
      </c>
      <c r="L223" s="339" t="s">
        <v>3387</v>
      </c>
      <c r="M223" s="339" t="s">
        <v>1483</v>
      </c>
      <c r="N223" s="339" t="s">
        <v>3388</v>
      </c>
      <c r="O223" s="339" t="s">
        <v>3389</v>
      </c>
      <c r="P223" s="339" t="s">
        <v>1470</v>
      </c>
      <c r="Q223" s="339">
        <v>3478</v>
      </c>
      <c r="R223" s="339" t="s">
        <v>3390</v>
      </c>
      <c r="S223" s="343" t="s">
        <v>3391</v>
      </c>
      <c r="T223" s="339" t="s">
        <v>1473</v>
      </c>
      <c r="U223" s="344">
        <v>43466</v>
      </c>
      <c r="V223" s="344">
        <v>45291</v>
      </c>
      <c r="W223" s="345" t="s">
        <v>1376</v>
      </c>
      <c r="X223" s="340" t="s">
        <v>1475</v>
      </c>
      <c r="Y223" s="340" t="s">
        <v>1475</v>
      </c>
      <c r="Z223" s="340" t="s">
        <v>1475</v>
      </c>
      <c r="AA223" s="340" t="s">
        <v>1376</v>
      </c>
      <c r="AB223" s="346" t="s">
        <v>1376</v>
      </c>
      <c r="AC223" s="340" t="s">
        <v>1376</v>
      </c>
      <c r="AD223" s="340"/>
      <c r="AE223" s="349" t="s">
        <v>1489</v>
      </c>
      <c r="AF223" s="340"/>
    </row>
    <row r="224" spans="1:32" ht="51" x14ac:dyDescent="0.2">
      <c r="A224" s="338">
        <v>1225</v>
      </c>
      <c r="B224" s="339">
        <v>20206</v>
      </c>
      <c r="C224" s="339"/>
      <c r="D224" s="340" t="s">
        <v>1524</v>
      </c>
      <c r="E224" s="339" t="s">
        <v>1615</v>
      </c>
      <c r="F224" s="339" t="s">
        <v>75</v>
      </c>
      <c r="G224" s="340" t="s">
        <v>3392</v>
      </c>
      <c r="H224" s="340"/>
      <c r="I224" s="340" t="s">
        <v>3393</v>
      </c>
      <c r="J224" s="339" t="s">
        <v>1464</v>
      </c>
      <c r="K224" s="339" t="s">
        <v>2621</v>
      </c>
      <c r="L224" s="339" t="s">
        <v>3394</v>
      </c>
      <c r="M224" s="339" t="s">
        <v>1541</v>
      </c>
      <c r="N224" s="339" t="s">
        <v>3395</v>
      </c>
      <c r="O224" s="339" t="s">
        <v>2316</v>
      </c>
      <c r="P224" s="339" t="s">
        <v>1470</v>
      </c>
      <c r="Q224" s="339">
        <v>3380</v>
      </c>
      <c r="R224" s="339" t="s">
        <v>3396</v>
      </c>
      <c r="S224" s="350" t="s">
        <v>3397</v>
      </c>
      <c r="T224" s="339" t="s">
        <v>1473</v>
      </c>
      <c r="U224" s="344">
        <v>43466</v>
      </c>
      <c r="V224" s="344">
        <v>45291</v>
      </c>
      <c r="W224" s="345" t="s">
        <v>1376</v>
      </c>
      <c r="X224" s="340" t="s">
        <v>1475</v>
      </c>
      <c r="Y224" s="340" t="s">
        <v>1475</v>
      </c>
      <c r="Z224" s="340" t="s">
        <v>1475</v>
      </c>
      <c r="AA224" s="340" t="s">
        <v>1376</v>
      </c>
      <c r="AB224" s="346" t="s">
        <v>1376</v>
      </c>
      <c r="AC224" s="340" t="s">
        <v>1376</v>
      </c>
      <c r="AD224" s="340"/>
      <c r="AE224" s="349" t="s">
        <v>1489</v>
      </c>
      <c r="AF224" s="340"/>
    </row>
    <row r="225" spans="1:32" ht="45" x14ac:dyDescent="0.2">
      <c r="A225" s="338">
        <v>6731</v>
      </c>
      <c r="B225" s="339">
        <v>6492</v>
      </c>
      <c r="C225" s="339"/>
      <c r="D225" s="340" t="s">
        <v>1460</v>
      </c>
      <c r="E225" s="339" t="s">
        <v>1461</v>
      </c>
      <c r="F225" s="339" t="s">
        <v>63</v>
      </c>
      <c r="G225" s="339" t="s">
        <v>3398</v>
      </c>
      <c r="H225" s="339" t="s">
        <v>3399</v>
      </c>
      <c r="I225" s="340" t="s">
        <v>3400</v>
      </c>
      <c r="J225" s="339" t="s">
        <v>1597</v>
      </c>
      <c r="K225" s="339" t="s">
        <v>3401</v>
      </c>
      <c r="L225" s="339" t="s">
        <v>3402</v>
      </c>
      <c r="M225" s="339" t="s">
        <v>1628</v>
      </c>
      <c r="N225" s="340" t="s">
        <v>3403</v>
      </c>
      <c r="O225" s="340" t="s">
        <v>1897</v>
      </c>
      <c r="P225" s="340" t="s">
        <v>1470</v>
      </c>
      <c r="Q225" s="340">
        <v>3500</v>
      </c>
      <c r="R225" s="340" t="s">
        <v>3404</v>
      </c>
      <c r="S225" s="343" t="s">
        <v>3405</v>
      </c>
      <c r="T225" s="339" t="s">
        <v>1742</v>
      </c>
      <c r="U225" s="344">
        <v>43466</v>
      </c>
      <c r="V225" s="364">
        <v>44561</v>
      </c>
      <c r="W225" s="345" t="s">
        <v>1376</v>
      </c>
      <c r="X225" s="340" t="s">
        <v>1475</v>
      </c>
      <c r="Y225" s="340" t="s">
        <v>1475</v>
      </c>
      <c r="Z225" s="340" t="s">
        <v>1475</v>
      </c>
      <c r="AA225" s="340" t="s">
        <v>1376</v>
      </c>
      <c r="AB225" s="346" t="s">
        <v>1475</v>
      </c>
      <c r="AC225" s="340" t="s">
        <v>1376</v>
      </c>
      <c r="AD225" s="340"/>
      <c r="AE225" s="352" t="s">
        <v>3406</v>
      </c>
      <c r="AF225" s="340"/>
    </row>
    <row r="226" spans="1:32" ht="30" x14ac:dyDescent="0.2">
      <c r="A226" s="338">
        <v>23628</v>
      </c>
      <c r="B226" s="339">
        <v>29548</v>
      </c>
      <c r="C226" s="339"/>
      <c r="D226" s="340" t="s">
        <v>1460</v>
      </c>
      <c r="E226" s="339" t="s">
        <v>1461</v>
      </c>
      <c r="F226" s="339" t="s">
        <v>63</v>
      </c>
      <c r="G226" s="339" t="s">
        <v>3407</v>
      </c>
      <c r="H226" s="339"/>
      <c r="I226" s="340" t="s">
        <v>3408</v>
      </c>
      <c r="J226" s="339" t="s">
        <v>1464</v>
      </c>
      <c r="K226" s="339" t="s">
        <v>3409</v>
      </c>
      <c r="L226" s="339" t="s">
        <v>1506</v>
      </c>
      <c r="M226" s="339" t="s">
        <v>1628</v>
      </c>
      <c r="N226" s="340" t="s">
        <v>3410</v>
      </c>
      <c r="O226" s="340" t="s">
        <v>1897</v>
      </c>
      <c r="P226" s="340" t="s">
        <v>1470</v>
      </c>
      <c r="Q226" s="340">
        <v>3500</v>
      </c>
      <c r="R226" s="340" t="s">
        <v>3411</v>
      </c>
      <c r="S226" s="350" t="s">
        <v>3412</v>
      </c>
      <c r="T226" s="339" t="s">
        <v>1742</v>
      </c>
      <c r="U226" s="344">
        <v>43706</v>
      </c>
      <c r="V226" s="364">
        <v>44802</v>
      </c>
      <c r="W226" s="345" t="s">
        <v>1475</v>
      </c>
      <c r="X226" s="340" t="s">
        <v>1475</v>
      </c>
      <c r="Y226" s="340" t="s">
        <v>1475</v>
      </c>
      <c r="Z226" s="340" t="s">
        <v>1475</v>
      </c>
      <c r="AA226" s="340" t="s">
        <v>1376</v>
      </c>
      <c r="AB226" s="346" t="s">
        <v>1475</v>
      </c>
      <c r="AC226" s="340" t="s">
        <v>1376</v>
      </c>
      <c r="AD226" s="340"/>
      <c r="AE226" s="347" t="s">
        <v>3413</v>
      </c>
      <c r="AF226" s="340"/>
    </row>
    <row r="227" spans="1:32" ht="51" x14ac:dyDescent="0.2">
      <c r="A227" s="338">
        <v>6737</v>
      </c>
      <c r="B227" s="339">
        <v>20208</v>
      </c>
      <c r="C227" s="339"/>
      <c r="D227" s="340" t="s">
        <v>1460</v>
      </c>
      <c r="E227" s="339" t="s">
        <v>1536</v>
      </c>
      <c r="F227" s="339" t="s">
        <v>69</v>
      </c>
      <c r="G227" s="339" t="s">
        <v>3414</v>
      </c>
      <c r="H227" s="339"/>
      <c r="I227" s="340" t="s">
        <v>3415</v>
      </c>
      <c r="J227" s="339" t="s">
        <v>1597</v>
      </c>
      <c r="K227" s="339" t="s">
        <v>3416</v>
      </c>
      <c r="L227" s="339" t="s">
        <v>3417</v>
      </c>
      <c r="M227" s="339" t="s">
        <v>1483</v>
      </c>
      <c r="N227" s="340" t="s">
        <v>3418</v>
      </c>
      <c r="O227" s="340" t="s">
        <v>3419</v>
      </c>
      <c r="P227" s="340" t="s">
        <v>1470</v>
      </c>
      <c r="Q227" s="340">
        <v>3044</v>
      </c>
      <c r="R227" s="340" t="s">
        <v>3420</v>
      </c>
      <c r="S227" s="343" t="s">
        <v>3421</v>
      </c>
      <c r="T227" s="339" t="s">
        <v>1473</v>
      </c>
      <c r="U227" s="344">
        <v>43466</v>
      </c>
      <c r="V227" s="344">
        <v>45291</v>
      </c>
      <c r="W227" s="345" t="s">
        <v>1376</v>
      </c>
      <c r="X227" s="340" t="s">
        <v>1475</v>
      </c>
      <c r="Y227" s="340" t="s">
        <v>3422</v>
      </c>
      <c r="Z227" s="340" t="s">
        <v>1475</v>
      </c>
      <c r="AA227" s="340" t="s">
        <v>1376</v>
      </c>
      <c r="AB227" s="346" t="s">
        <v>1376</v>
      </c>
      <c r="AC227" s="340" t="s">
        <v>1376</v>
      </c>
      <c r="AD227" s="340"/>
      <c r="AE227" s="349" t="s">
        <v>1489</v>
      </c>
      <c r="AF227" s="340"/>
    </row>
    <row r="228" spans="1:32" ht="51" x14ac:dyDescent="0.2">
      <c r="A228" s="338">
        <v>15087</v>
      </c>
      <c r="B228" s="339">
        <v>29527</v>
      </c>
      <c r="C228" s="339"/>
      <c r="D228" s="340" t="s">
        <v>1460</v>
      </c>
      <c r="E228" s="339" t="s">
        <v>1461</v>
      </c>
      <c r="F228" s="339" t="s">
        <v>84</v>
      </c>
      <c r="G228" s="339" t="s">
        <v>3423</v>
      </c>
      <c r="H228" s="339"/>
      <c r="I228" s="340" t="s">
        <v>3424</v>
      </c>
      <c r="J228" s="339" t="s">
        <v>1635</v>
      </c>
      <c r="K228" s="339" t="s">
        <v>3425</v>
      </c>
      <c r="L228" s="339" t="s">
        <v>3426</v>
      </c>
      <c r="M228" s="339" t="s">
        <v>1541</v>
      </c>
      <c r="N228" s="341" t="s">
        <v>3427</v>
      </c>
      <c r="O228" s="340" t="s">
        <v>2873</v>
      </c>
      <c r="P228" s="340" t="s">
        <v>1470</v>
      </c>
      <c r="Q228" s="340">
        <v>3585</v>
      </c>
      <c r="R228" s="340" t="s">
        <v>3428</v>
      </c>
      <c r="S228" s="343" t="s">
        <v>3429</v>
      </c>
      <c r="T228" s="339" t="s">
        <v>1742</v>
      </c>
      <c r="U228" s="344">
        <v>43466</v>
      </c>
      <c r="V228" s="364">
        <v>44561</v>
      </c>
      <c r="W228" s="345" t="s">
        <v>1475</v>
      </c>
      <c r="X228" s="340" t="s">
        <v>1475</v>
      </c>
      <c r="Y228" s="340" t="s">
        <v>1475</v>
      </c>
      <c r="Z228" s="340" t="s">
        <v>1475</v>
      </c>
      <c r="AA228" s="340" t="s">
        <v>1475</v>
      </c>
      <c r="AB228" s="346" t="s">
        <v>1376</v>
      </c>
      <c r="AC228" s="340" t="s">
        <v>1376</v>
      </c>
      <c r="AD228" s="340"/>
      <c r="AE228" s="349" t="s">
        <v>1489</v>
      </c>
      <c r="AF228" s="340" t="s">
        <v>1952</v>
      </c>
    </row>
    <row r="229" spans="1:32" ht="63.75" x14ac:dyDescent="0.2">
      <c r="A229" s="338">
        <v>3250</v>
      </c>
      <c r="B229" s="355">
        <v>5818</v>
      </c>
      <c r="C229" s="355"/>
      <c r="D229" s="340" t="s">
        <v>1555</v>
      </c>
      <c r="E229" s="339" t="s">
        <v>1689</v>
      </c>
      <c r="F229" s="339" t="s">
        <v>39</v>
      </c>
      <c r="G229" s="360" t="s">
        <v>3430</v>
      </c>
      <c r="H229" s="360"/>
      <c r="I229" s="340" t="s">
        <v>3431</v>
      </c>
      <c r="J229" s="360" t="s">
        <v>1494</v>
      </c>
      <c r="K229" s="360" t="s">
        <v>3432</v>
      </c>
      <c r="L229" s="360" t="s">
        <v>3433</v>
      </c>
      <c r="M229" s="360" t="s">
        <v>1467</v>
      </c>
      <c r="N229" s="360" t="s">
        <v>3434</v>
      </c>
      <c r="O229" s="360" t="s">
        <v>2299</v>
      </c>
      <c r="P229" s="355" t="s">
        <v>1470</v>
      </c>
      <c r="Q229" s="360">
        <v>3204</v>
      </c>
      <c r="R229" s="360" t="s">
        <v>3435</v>
      </c>
      <c r="S229" s="362" t="s">
        <v>3436</v>
      </c>
      <c r="T229" s="340" t="s">
        <v>1473</v>
      </c>
      <c r="U229" s="344">
        <v>43466</v>
      </c>
      <c r="V229" s="344">
        <v>45291</v>
      </c>
      <c r="W229" s="345" t="s">
        <v>1376</v>
      </c>
      <c r="X229" s="340" t="s">
        <v>1376</v>
      </c>
      <c r="Y229" s="340" t="s">
        <v>1376</v>
      </c>
      <c r="Z229" s="340" t="s">
        <v>1475</v>
      </c>
      <c r="AA229" s="340" t="s">
        <v>1376</v>
      </c>
      <c r="AB229" s="346" t="s">
        <v>1475</v>
      </c>
      <c r="AC229" s="340" t="s">
        <v>1376</v>
      </c>
      <c r="AD229" s="340"/>
      <c r="AE229" s="375" t="s">
        <v>3437</v>
      </c>
      <c r="AF229" s="340"/>
    </row>
    <row r="230" spans="1:32" ht="51" x14ac:dyDescent="0.2">
      <c r="A230" s="338">
        <v>15089</v>
      </c>
      <c r="B230" s="340">
        <v>20212</v>
      </c>
      <c r="C230" s="340"/>
      <c r="D230" s="340" t="s">
        <v>1477</v>
      </c>
      <c r="E230" s="340" t="s">
        <v>1490</v>
      </c>
      <c r="F230" s="340" t="s">
        <v>45</v>
      </c>
      <c r="G230" s="340" t="s">
        <v>3438</v>
      </c>
      <c r="H230" s="340"/>
      <c r="I230" s="340" t="s">
        <v>3439</v>
      </c>
      <c r="J230" s="340" t="s">
        <v>1464</v>
      </c>
      <c r="K230" s="340" t="s">
        <v>3440</v>
      </c>
      <c r="L230" s="340" t="s">
        <v>3441</v>
      </c>
      <c r="M230" s="340" t="s">
        <v>1483</v>
      </c>
      <c r="N230" s="340" t="s">
        <v>3442</v>
      </c>
      <c r="O230" s="340" t="s">
        <v>3443</v>
      </c>
      <c r="P230" s="340" t="s">
        <v>1470</v>
      </c>
      <c r="Q230" s="340">
        <v>3616</v>
      </c>
      <c r="R230" s="340" t="s">
        <v>3444</v>
      </c>
      <c r="S230" s="343" t="s">
        <v>3445</v>
      </c>
      <c r="T230" s="339" t="s">
        <v>1473</v>
      </c>
      <c r="U230" s="344">
        <v>43466</v>
      </c>
      <c r="V230" s="344">
        <v>45291</v>
      </c>
      <c r="W230" s="345" t="s">
        <v>1376</v>
      </c>
      <c r="X230" s="340" t="s">
        <v>1475</v>
      </c>
      <c r="Y230" s="340" t="s">
        <v>1475</v>
      </c>
      <c r="Z230" s="340" t="s">
        <v>1475</v>
      </c>
      <c r="AA230" s="340" t="s">
        <v>1376</v>
      </c>
      <c r="AB230" s="346" t="s">
        <v>1376</v>
      </c>
      <c r="AC230" s="340" t="s">
        <v>1376</v>
      </c>
      <c r="AD230" s="340"/>
      <c r="AE230" s="349" t="s">
        <v>1489</v>
      </c>
      <c r="AF230" s="340"/>
    </row>
    <row r="231" spans="1:32" ht="51" x14ac:dyDescent="0.2">
      <c r="A231" s="338">
        <v>15090</v>
      </c>
      <c r="B231" s="340">
        <v>20214</v>
      </c>
      <c r="C231" s="340"/>
      <c r="D231" s="340" t="s">
        <v>1477</v>
      </c>
      <c r="E231" s="340" t="s">
        <v>1478</v>
      </c>
      <c r="F231" s="340" t="s">
        <v>53</v>
      </c>
      <c r="G231" s="340" t="s">
        <v>3446</v>
      </c>
      <c r="H231" s="340"/>
      <c r="I231" s="340" t="s">
        <v>3447</v>
      </c>
      <c r="J231" s="340" t="s">
        <v>1464</v>
      </c>
      <c r="K231" s="340" t="s">
        <v>3307</v>
      </c>
      <c r="L231" s="340" t="s">
        <v>3448</v>
      </c>
      <c r="M231" s="340" t="s">
        <v>1541</v>
      </c>
      <c r="N231" s="340" t="s">
        <v>3449</v>
      </c>
      <c r="O231" s="340" t="s">
        <v>3450</v>
      </c>
      <c r="P231" s="340" t="s">
        <v>1470</v>
      </c>
      <c r="Q231" s="340">
        <v>3154</v>
      </c>
      <c r="R231" s="340" t="s">
        <v>3451</v>
      </c>
      <c r="S231" s="343" t="s">
        <v>3452</v>
      </c>
      <c r="T231" s="339" t="s">
        <v>1473</v>
      </c>
      <c r="U231" s="344">
        <v>43466</v>
      </c>
      <c r="V231" s="344">
        <v>45291</v>
      </c>
      <c r="W231" s="345" t="s">
        <v>1376</v>
      </c>
      <c r="X231" s="340" t="s">
        <v>1475</v>
      </c>
      <c r="Y231" s="340" t="s">
        <v>3453</v>
      </c>
      <c r="Z231" s="340" t="s">
        <v>1475</v>
      </c>
      <c r="AA231" s="340" t="s">
        <v>1376</v>
      </c>
      <c r="AB231" s="346" t="s">
        <v>1376</v>
      </c>
      <c r="AC231" s="340" t="s">
        <v>1376</v>
      </c>
      <c r="AD231" s="340"/>
      <c r="AE231" s="349" t="s">
        <v>1489</v>
      </c>
      <c r="AF231" s="340"/>
    </row>
    <row r="232" spans="1:32" ht="51" x14ac:dyDescent="0.2">
      <c r="A232" s="338">
        <v>2353</v>
      </c>
      <c r="B232" s="340">
        <v>4172</v>
      </c>
      <c r="C232" s="340"/>
      <c r="D232" s="340" t="s">
        <v>1477</v>
      </c>
      <c r="E232" s="340" t="s">
        <v>1490</v>
      </c>
      <c r="F232" s="340" t="s">
        <v>86</v>
      </c>
      <c r="G232" s="340" t="s">
        <v>3454</v>
      </c>
      <c r="H232" s="340"/>
      <c r="I232" s="340" t="s">
        <v>3455</v>
      </c>
      <c r="J232" s="340" t="s">
        <v>1464</v>
      </c>
      <c r="K232" s="340" t="s">
        <v>3456</v>
      </c>
      <c r="L232" s="340" t="s">
        <v>1674</v>
      </c>
      <c r="M232" s="340" t="s">
        <v>1467</v>
      </c>
      <c r="N232" s="340" t="s">
        <v>3457</v>
      </c>
      <c r="O232" s="340" t="s">
        <v>2995</v>
      </c>
      <c r="P232" s="340" t="s">
        <v>1470</v>
      </c>
      <c r="Q232" s="340">
        <v>3677</v>
      </c>
      <c r="R232" s="340" t="s">
        <v>3458</v>
      </c>
      <c r="S232" s="343" t="s">
        <v>3459</v>
      </c>
      <c r="T232" s="339" t="s">
        <v>1473</v>
      </c>
      <c r="U232" s="344">
        <v>43466</v>
      </c>
      <c r="V232" s="344">
        <v>45291</v>
      </c>
      <c r="W232" s="345" t="s">
        <v>1474</v>
      </c>
      <c r="X232" s="340" t="s">
        <v>1376</v>
      </c>
      <c r="Y232" s="340" t="s">
        <v>1376</v>
      </c>
      <c r="Z232" s="340" t="s">
        <v>1376</v>
      </c>
      <c r="AA232" s="340" t="s">
        <v>1376</v>
      </c>
      <c r="AB232" s="346" t="s">
        <v>1475</v>
      </c>
      <c r="AC232" s="340" t="s">
        <v>1376</v>
      </c>
      <c r="AD232" s="340"/>
      <c r="AE232" s="377" t="s">
        <v>3460</v>
      </c>
      <c r="AF232" s="340"/>
    </row>
    <row r="233" spans="1:32" ht="51" x14ac:dyDescent="0.2">
      <c r="A233" s="338">
        <v>15092</v>
      </c>
      <c r="B233" s="339">
        <v>20158</v>
      </c>
      <c r="C233" s="339"/>
      <c r="D233" s="340" t="s">
        <v>1524</v>
      </c>
      <c r="E233" s="339" t="s">
        <v>1536</v>
      </c>
      <c r="F233" s="339" t="s">
        <v>61</v>
      </c>
      <c r="G233" s="340" t="s">
        <v>3461</v>
      </c>
      <c r="H233" s="340"/>
      <c r="I233" s="340" t="s">
        <v>3462</v>
      </c>
      <c r="J233" s="339" t="s">
        <v>1494</v>
      </c>
      <c r="K233" s="339" t="s">
        <v>3463</v>
      </c>
      <c r="L233" s="339" t="s">
        <v>3464</v>
      </c>
      <c r="M233" s="339" t="s">
        <v>1561</v>
      </c>
      <c r="N233" s="339" t="s">
        <v>3465</v>
      </c>
      <c r="O233" s="339" t="s">
        <v>1590</v>
      </c>
      <c r="P233" s="339" t="s">
        <v>1470</v>
      </c>
      <c r="Q233" s="339">
        <v>3051</v>
      </c>
      <c r="R233" s="339" t="s">
        <v>3466</v>
      </c>
      <c r="S233" s="343" t="s">
        <v>3467</v>
      </c>
      <c r="T233" s="339" t="s">
        <v>1473</v>
      </c>
      <c r="U233" s="344">
        <v>43466</v>
      </c>
      <c r="V233" s="344">
        <v>45291</v>
      </c>
      <c r="W233" s="345" t="s">
        <v>1376</v>
      </c>
      <c r="X233" s="340" t="s">
        <v>1475</v>
      </c>
      <c r="Y233" s="340" t="s">
        <v>1475</v>
      </c>
      <c r="Z233" s="340" t="s">
        <v>1475</v>
      </c>
      <c r="AA233" s="340" t="s">
        <v>1376</v>
      </c>
      <c r="AB233" s="346" t="s">
        <v>1376</v>
      </c>
      <c r="AC233" s="340" t="s">
        <v>1376</v>
      </c>
      <c r="AD233" s="340"/>
      <c r="AE233" s="349" t="s">
        <v>1489</v>
      </c>
      <c r="AF233" s="340"/>
    </row>
    <row r="234" spans="1:32" ht="114.75" x14ac:dyDescent="0.2">
      <c r="A234" s="338">
        <v>677</v>
      </c>
      <c r="B234" s="340">
        <v>29528</v>
      </c>
      <c r="C234" s="340"/>
      <c r="D234" s="340" t="s">
        <v>1477</v>
      </c>
      <c r="E234" s="340" t="s">
        <v>1478</v>
      </c>
      <c r="F234" s="339" t="s">
        <v>57</v>
      </c>
      <c r="G234" s="340" t="s">
        <v>3468</v>
      </c>
      <c r="H234" s="340" t="s">
        <v>3469</v>
      </c>
      <c r="I234" s="340" t="s">
        <v>3470</v>
      </c>
      <c r="J234" s="340" t="s">
        <v>1494</v>
      </c>
      <c r="K234" s="340" t="s">
        <v>3471</v>
      </c>
      <c r="L234" s="340" t="s">
        <v>3472</v>
      </c>
      <c r="M234" s="340" t="s">
        <v>1467</v>
      </c>
      <c r="N234" s="340" t="s">
        <v>3473</v>
      </c>
      <c r="O234" s="340" t="s">
        <v>3474</v>
      </c>
      <c r="P234" s="340" t="s">
        <v>1470</v>
      </c>
      <c r="Q234" s="340">
        <v>3108</v>
      </c>
      <c r="R234" s="340" t="s">
        <v>3475</v>
      </c>
      <c r="S234" s="343" t="s">
        <v>3476</v>
      </c>
      <c r="T234" s="339" t="s">
        <v>1742</v>
      </c>
      <c r="U234" s="344">
        <v>43466</v>
      </c>
      <c r="V234" s="364">
        <v>44561</v>
      </c>
      <c r="W234" s="345" t="s">
        <v>1376</v>
      </c>
      <c r="X234" s="340" t="s">
        <v>1475</v>
      </c>
      <c r="Y234" s="340" t="s">
        <v>1475</v>
      </c>
      <c r="Z234" s="340" t="s">
        <v>1475</v>
      </c>
      <c r="AA234" s="340" t="s">
        <v>1376</v>
      </c>
      <c r="AB234" s="346" t="s">
        <v>1475</v>
      </c>
      <c r="AC234" s="340" t="s">
        <v>1376</v>
      </c>
      <c r="AD234" s="340"/>
      <c r="AE234" s="361" t="s">
        <v>3477</v>
      </c>
      <c r="AF234" s="340"/>
    </row>
    <row r="235" spans="1:32" ht="51" x14ac:dyDescent="0.2">
      <c r="A235" s="338">
        <v>10233</v>
      </c>
      <c r="B235" s="339">
        <v>6378</v>
      </c>
      <c r="C235" s="339"/>
      <c r="D235" s="340" t="s">
        <v>1524</v>
      </c>
      <c r="E235" s="339" t="s">
        <v>1525</v>
      </c>
      <c r="F235" s="339" t="s">
        <v>40</v>
      </c>
      <c r="G235" s="340" t="s">
        <v>3478</v>
      </c>
      <c r="H235" s="340" t="s">
        <v>3479</v>
      </c>
      <c r="I235" s="340" t="s">
        <v>3480</v>
      </c>
      <c r="J235" s="339" t="s">
        <v>1464</v>
      </c>
      <c r="K235" s="339" t="s">
        <v>1784</v>
      </c>
      <c r="L235" s="339" t="s">
        <v>3481</v>
      </c>
      <c r="M235" s="339" t="s">
        <v>1541</v>
      </c>
      <c r="N235" s="339" t="s">
        <v>3482</v>
      </c>
      <c r="O235" s="339" t="s">
        <v>3483</v>
      </c>
      <c r="P235" s="339" t="s">
        <v>1470</v>
      </c>
      <c r="Q235" s="339">
        <v>3311</v>
      </c>
      <c r="R235" s="339" t="s">
        <v>3484</v>
      </c>
      <c r="S235" s="343" t="s">
        <v>3485</v>
      </c>
      <c r="T235" s="339" t="s">
        <v>1688</v>
      </c>
      <c r="U235" s="344">
        <v>43466</v>
      </c>
      <c r="V235" s="344">
        <v>45291</v>
      </c>
      <c r="W235" s="345" t="s">
        <v>1376</v>
      </c>
      <c r="X235" s="340" t="s">
        <v>1475</v>
      </c>
      <c r="Y235" s="340" t="s">
        <v>3486</v>
      </c>
      <c r="Z235" s="340" t="s">
        <v>1475</v>
      </c>
      <c r="AA235" s="340" t="s">
        <v>1376</v>
      </c>
      <c r="AB235" s="346" t="s">
        <v>1376</v>
      </c>
      <c r="AC235" s="340" t="s">
        <v>1376</v>
      </c>
      <c r="AD235" s="340"/>
      <c r="AE235" s="349" t="s">
        <v>1489</v>
      </c>
      <c r="AF235" s="340"/>
    </row>
    <row r="236" spans="1:32" ht="89.25" x14ac:dyDescent="0.2">
      <c r="A236" s="338">
        <v>409</v>
      </c>
      <c r="B236" s="340">
        <v>6436</v>
      </c>
      <c r="C236" s="340"/>
      <c r="D236" s="340" t="s">
        <v>1477</v>
      </c>
      <c r="E236" s="340" t="s">
        <v>1478</v>
      </c>
      <c r="F236" s="339" t="s">
        <v>57</v>
      </c>
      <c r="G236" s="340" t="s">
        <v>3487</v>
      </c>
      <c r="H236" s="340" t="s">
        <v>3488</v>
      </c>
      <c r="I236" s="340" t="s">
        <v>3489</v>
      </c>
      <c r="J236" s="340" t="s">
        <v>1494</v>
      </c>
      <c r="K236" s="340" t="s">
        <v>2443</v>
      </c>
      <c r="L236" s="340" t="s">
        <v>3490</v>
      </c>
      <c r="M236" s="340" t="s">
        <v>1467</v>
      </c>
      <c r="N236" s="340" t="s">
        <v>3491</v>
      </c>
      <c r="O236" s="340" t="s">
        <v>3076</v>
      </c>
      <c r="P236" s="340" t="s">
        <v>1470</v>
      </c>
      <c r="Q236" s="340">
        <v>3109</v>
      </c>
      <c r="R236" s="340" t="s">
        <v>3492</v>
      </c>
      <c r="S236" s="343" t="s">
        <v>3493</v>
      </c>
      <c r="T236" s="339" t="s">
        <v>1473</v>
      </c>
      <c r="U236" s="344">
        <v>43466</v>
      </c>
      <c r="V236" s="344">
        <v>45291</v>
      </c>
      <c r="W236" s="345" t="s">
        <v>1376</v>
      </c>
      <c r="X236" s="340" t="s">
        <v>1475</v>
      </c>
      <c r="Y236" s="340" t="s">
        <v>3494</v>
      </c>
      <c r="Z236" s="340" t="s">
        <v>1475</v>
      </c>
      <c r="AA236" s="340" t="s">
        <v>1376</v>
      </c>
      <c r="AB236" s="346" t="s">
        <v>1475</v>
      </c>
      <c r="AC236" s="340" t="s">
        <v>1376</v>
      </c>
      <c r="AD236" s="340"/>
      <c r="AE236" s="375" t="s">
        <v>3495</v>
      </c>
      <c r="AF236" s="340"/>
    </row>
    <row r="237" spans="1:32" ht="30" x14ac:dyDescent="0.2">
      <c r="A237" s="338">
        <v>19780</v>
      </c>
      <c r="B237" s="339">
        <v>29523</v>
      </c>
      <c r="C237" s="339"/>
      <c r="D237" s="340" t="s">
        <v>1460</v>
      </c>
      <c r="E237" s="339" t="s">
        <v>1536</v>
      </c>
      <c r="F237" s="339" t="s">
        <v>94</v>
      </c>
      <c r="G237" s="339" t="s">
        <v>3496</v>
      </c>
      <c r="H237" s="339"/>
      <c r="I237" s="340" t="s">
        <v>3497</v>
      </c>
      <c r="J237" s="339" t="s">
        <v>1464</v>
      </c>
      <c r="K237" s="339" t="s">
        <v>3498</v>
      </c>
      <c r="L237" s="339" t="s">
        <v>3499</v>
      </c>
      <c r="M237" s="339" t="s">
        <v>1467</v>
      </c>
      <c r="N237" s="341" t="s">
        <v>3500</v>
      </c>
      <c r="O237" s="340" t="s">
        <v>3501</v>
      </c>
      <c r="P237" s="340" t="s">
        <v>1470</v>
      </c>
      <c r="Q237" s="340">
        <v>3066</v>
      </c>
      <c r="R237" s="340" t="s">
        <v>3502</v>
      </c>
      <c r="S237" s="343" t="s">
        <v>3503</v>
      </c>
      <c r="T237" s="339" t="s">
        <v>1742</v>
      </c>
      <c r="U237" s="344">
        <v>43466</v>
      </c>
      <c r="V237" s="364">
        <v>44561</v>
      </c>
      <c r="W237" s="345" t="s">
        <v>1376</v>
      </c>
      <c r="X237" s="340" t="s">
        <v>1475</v>
      </c>
      <c r="Y237" s="340" t="s">
        <v>1475</v>
      </c>
      <c r="Z237" s="340" t="s">
        <v>1475</v>
      </c>
      <c r="AA237" s="340" t="s">
        <v>1376</v>
      </c>
      <c r="AB237" s="346" t="s">
        <v>1475</v>
      </c>
      <c r="AC237" s="340" t="s">
        <v>1376</v>
      </c>
      <c r="AD237" s="340"/>
      <c r="AE237" s="347" t="s">
        <v>3504</v>
      </c>
      <c r="AF237" s="340"/>
    </row>
    <row r="238" spans="1:32" ht="51" x14ac:dyDescent="0.2">
      <c r="A238" s="338">
        <v>2531</v>
      </c>
      <c r="B238" s="339">
        <v>6414</v>
      </c>
      <c r="C238" s="339"/>
      <c r="D238" s="340" t="s">
        <v>1524</v>
      </c>
      <c r="E238" s="339" t="s">
        <v>1536</v>
      </c>
      <c r="F238" s="339" t="s">
        <v>48</v>
      </c>
      <c r="G238" s="340" t="s">
        <v>3505</v>
      </c>
      <c r="H238" s="340"/>
      <c r="I238" s="340" t="s">
        <v>3506</v>
      </c>
      <c r="J238" s="339" t="s">
        <v>1464</v>
      </c>
      <c r="K238" s="339" t="s">
        <v>1753</v>
      </c>
      <c r="L238" s="339" t="s">
        <v>3507</v>
      </c>
      <c r="M238" s="339" t="s">
        <v>1483</v>
      </c>
      <c r="N238" s="339" t="s">
        <v>2248</v>
      </c>
      <c r="O238" s="339" t="s">
        <v>3508</v>
      </c>
      <c r="P238" s="339" t="s">
        <v>1470</v>
      </c>
      <c r="Q238" s="339">
        <v>3015</v>
      </c>
      <c r="R238" s="339" t="s">
        <v>3509</v>
      </c>
      <c r="S238" s="343" t="s">
        <v>3510</v>
      </c>
      <c r="T238" s="339" t="s">
        <v>1473</v>
      </c>
      <c r="U238" s="344">
        <v>43466</v>
      </c>
      <c r="V238" s="344">
        <v>45291</v>
      </c>
      <c r="W238" s="345" t="s">
        <v>1376</v>
      </c>
      <c r="X238" s="340" t="s">
        <v>1475</v>
      </c>
      <c r="Y238" s="340" t="s">
        <v>1593</v>
      </c>
      <c r="Z238" s="340" t="s">
        <v>1475</v>
      </c>
      <c r="AA238" s="340" t="s">
        <v>1376</v>
      </c>
      <c r="AB238" s="346" t="s">
        <v>1376</v>
      </c>
      <c r="AC238" s="340" t="s">
        <v>1376</v>
      </c>
      <c r="AD238" s="340"/>
      <c r="AE238" s="349" t="s">
        <v>1489</v>
      </c>
      <c r="AF238" s="340"/>
    </row>
    <row r="239" spans="1:32" ht="51" x14ac:dyDescent="0.2">
      <c r="A239" s="338">
        <v>15097</v>
      </c>
      <c r="B239" s="339">
        <v>20220</v>
      </c>
      <c r="C239" s="339"/>
      <c r="D239" s="340" t="s">
        <v>1460</v>
      </c>
      <c r="E239" s="339" t="s">
        <v>1461</v>
      </c>
      <c r="F239" s="339" t="s">
        <v>29</v>
      </c>
      <c r="G239" s="339" t="s">
        <v>3511</v>
      </c>
      <c r="H239" s="339"/>
      <c r="I239" s="340" t="s">
        <v>3512</v>
      </c>
      <c r="J239" s="339" t="s">
        <v>1635</v>
      </c>
      <c r="K239" s="339" t="s">
        <v>1673</v>
      </c>
      <c r="L239" s="339" t="s">
        <v>3513</v>
      </c>
      <c r="M239" s="339" t="s">
        <v>1541</v>
      </c>
      <c r="N239" s="340" t="s">
        <v>3514</v>
      </c>
      <c r="O239" s="340" t="s">
        <v>3515</v>
      </c>
      <c r="P239" s="340" t="s">
        <v>1470</v>
      </c>
      <c r="Q239" s="340">
        <v>3621</v>
      </c>
      <c r="R239" s="340" t="s">
        <v>3516</v>
      </c>
      <c r="S239" s="343" t="s">
        <v>3517</v>
      </c>
      <c r="T239" s="339" t="s">
        <v>1742</v>
      </c>
      <c r="U239" s="344">
        <v>43466</v>
      </c>
      <c r="V239" s="364">
        <v>44561</v>
      </c>
      <c r="W239" s="345" t="s">
        <v>1475</v>
      </c>
      <c r="X239" s="340" t="s">
        <v>1475</v>
      </c>
      <c r="Y239" s="340" t="s">
        <v>3518</v>
      </c>
      <c r="Z239" s="340" t="s">
        <v>1475</v>
      </c>
      <c r="AA239" s="340" t="s">
        <v>1475</v>
      </c>
      <c r="AB239" s="346" t="s">
        <v>1376</v>
      </c>
      <c r="AC239" s="340" t="s">
        <v>1376</v>
      </c>
      <c r="AD239" s="340"/>
      <c r="AE239" s="349" t="s">
        <v>1489</v>
      </c>
      <c r="AF239" s="340" t="s">
        <v>1952</v>
      </c>
    </row>
    <row r="240" spans="1:32" ht="51" x14ac:dyDescent="0.2">
      <c r="A240" s="338">
        <v>16048</v>
      </c>
      <c r="B240" s="355">
        <v>6545</v>
      </c>
      <c r="C240" s="355"/>
      <c r="D240" s="340" t="s">
        <v>1555</v>
      </c>
      <c r="E240" s="339" t="s">
        <v>1556</v>
      </c>
      <c r="F240" s="339" t="s">
        <v>54</v>
      </c>
      <c r="G240" s="355" t="s">
        <v>3519</v>
      </c>
      <c r="H240" s="355"/>
      <c r="I240" s="340" t="s">
        <v>3520</v>
      </c>
      <c r="J240" s="356" t="s">
        <v>1464</v>
      </c>
      <c r="K240" s="356" t="s">
        <v>1576</v>
      </c>
      <c r="L240" s="356" t="s">
        <v>3521</v>
      </c>
      <c r="M240" s="356" t="s">
        <v>1483</v>
      </c>
      <c r="N240" s="356" t="s">
        <v>3522</v>
      </c>
      <c r="O240" s="356" t="s">
        <v>3523</v>
      </c>
      <c r="P240" s="355" t="s">
        <v>1470</v>
      </c>
      <c r="Q240" s="356">
        <v>3844</v>
      </c>
      <c r="R240" s="356" t="s">
        <v>3524</v>
      </c>
      <c r="S240" s="343" t="s">
        <v>3525</v>
      </c>
      <c r="T240" s="340" t="s">
        <v>1473</v>
      </c>
      <c r="U240" s="344">
        <v>43466</v>
      </c>
      <c r="V240" s="344">
        <v>45291</v>
      </c>
      <c r="W240" s="345" t="s">
        <v>1475</v>
      </c>
      <c r="X240" s="340" t="s">
        <v>1475</v>
      </c>
      <c r="Y240" s="340" t="s">
        <v>1908</v>
      </c>
      <c r="Z240" s="340" t="s">
        <v>1475</v>
      </c>
      <c r="AA240" s="340" t="s">
        <v>1376</v>
      </c>
      <c r="AB240" s="346" t="s">
        <v>1376</v>
      </c>
      <c r="AC240" s="340" t="s">
        <v>1376</v>
      </c>
      <c r="AD240" s="340"/>
      <c r="AE240" s="349" t="s">
        <v>1489</v>
      </c>
      <c r="AF240" s="340" t="s">
        <v>1952</v>
      </c>
    </row>
    <row r="241" spans="1:32" ht="51" x14ac:dyDescent="0.2">
      <c r="A241" s="338">
        <v>15100</v>
      </c>
      <c r="B241" s="340">
        <v>20222</v>
      </c>
      <c r="C241" s="340"/>
      <c r="D241" s="340" t="s">
        <v>1477</v>
      </c>
      <c r="E241" s="340" t="s">
        <v>1490</v>
      </c>
      <c r="F241" s="340" t="s">
        <v>1491</v>
      </c>
      <c r="G241" s="340" t="s">
        <v>3526</v>
      </c>
      <c r="H241" s="340"/>
      <c r="I241" s="340" t="s">
        <v>3527</v>
      </c>
      <c r="J241" s="340" t="s">
        <v>1464</v>
      </c>
      <c r="K241" s="340" t="s">
        <v>1665</v>
      </c>
      <c r="L241" s="340" t="s">
        <v>3528</v>
      </c>
      <c r="M241" s="340" t="s">
        <v>1541</v>
      </c>
      <c r="N241" s="340" t="s">
        <v>3529</v>
      </c>
      <c r="O241" s="340" t="s">
        <v>1498</v>
      </c>
      <c r="P241" s="340" t="s">
        <v>1470</v>
      </c>
      <c r="Q241" s="340">
        <v>3690</v>
      </c>
      <c r="R241" s="340" t="s">
        <v>3530</v>
      </c>
      <c r="S241" s="343" t="s">
        <v>3531</v>
      </c>
      <c r="T241" s="339" t="s">
        <v>1473</v>
      </c>
      <c r="U241" s="344">
        <v>43466</v>
      </c>
      <c r="V241" s="344">
        <v>45291</v>
      </c>
      <c r="W241" s="345" t="s">
        <v>1376</v>
      </c>
      <c r="X241" s="340" t="s">
        <v>1475</v>
      </c>
      <c r="Y241" s="340" t="s">
        <v>1475</v>
      </c>
      <c r="Z241" s="340" t="s">
        <v>1475</v>
      </c>
      <c r="AA241" s="340" t="s">
        <v>1475</v>
      </c>
      <c r="AB241" s="346" t="s">
        <v>1376</v>
      </c>
      <c r="AC241" s="340" t="s">
        <v>1376</v>
      </c>
      <c r="AD241" s="340"/>
      <c r="AE241" s="349" t="s">
        <v>1489</v>
      </c>
      <c r="AF241" s="340"/>
    </row>
    <row r="242" spans="1:32" ht="45" x14ac:dyDescent="0.2">
      <c r="A242" s="338">
        <v>267</v>
      </c>
      <c r="B242" s="339">
        <v>20924</v>
      </c>
      <c r="C242" s="339"/>
      <c r="D242" s="340" t="s">
        <v>1524</v>
      </c>
      <c r="E242" s="339" t="s">
        <v>1536</v>
      </c>
      <c r="F242" s="339" t="s">
        <v>59</v>
      </c>
      <c r="G242" s="340" t="s">
        <v>3532</v>
      </c>
      <c r="H242" s="340" t="s">
        <v>3533</v>
      </c>
      <c r="I242" s="340" t="s">
        <v>3534</v>
      </c>
      <c r="J242" s="339" t="s">
        <v>1464</v>
      </c>
      <c r="K242" s="339" t="s">
        <v>3535</v>
      </c>
      <c r="L242" s="339" t="s">
        <v>3536</v>
      </c>
      <c r="M242" s="339" t="s">
        <v>1531</v>
      </c>
      <c r="N242" s="339" t="s">
        <v>3537</v>
      </c>
      <c r="O242" s="339" t="s">
        <v>3538</v>
      </c>
      <c r="P242" s="339" t="s">
        <v>1470</v>
      </c>
      <c r="Q242" s="339">
        <v>3012</v>
      </c>
      <c r="R242" s="339" t="s">
        <v>3539</v>
      </c>
      <c r="S242" s="350" t="s">
        <v>3540</v>
      </c>
      <c r="T242" s="339" t="s">
        <v>1742</v>
      </c>
      <c r="U242" s="344">
        <v>43466</v>
      </c>
      <c r="V242" s="364">
        <v>44561</v>
      </c>
      <c r="W242" s="345" t="s">
        <v>1376</v>
      </c>
      <c r="X242" s="340" t="s">
        <v>1475</v>
      </c>
      <c r="Y242" s="340" t="s">
        <v>1475</v>
      </c>
      <c r="Z242" s="340" t="s">
        <v>1475</v>
      </c>
      <c r="AA242" s="340" t="s">
        <v>1376</v>
      </c>
      <c r="AB242" s="346" t="s">
        <v>1475</v>
      </c>
      <c r="AC242" s="340" t="s">
        <v>1376</v>
      </c>
      <c r="AD242" s="340"/>
      <c r="AE242" s="352" t="s">
        <v>3541</v>
      </c>
      <c r="AF242" s="340"/>
    </row>
    <row r="243" spans="1:32" ht="130.5" x14ac:dyDescent="0.2">
      <c r="A243" s="338">
        <v>11934</v>
      </c>
      <c r="B243" s="355">
        <v>20175</v>
      </c>
      <c r="C243" s="355"/>
      <c r="D243" s="340" t="s">
        <v>1555</v>
      </c>
      <c r="E243" s="339" t="s">
        <v>1689</v>
      </c>
      <c r="F243" s="339" t="s">
        <v>81</v>
      </c>
      <c r="G243" s="360" t="s">
        <v>3542</v>
      </c>
      <c r="H243" s="360" t="s">
        <v>3543</v>
      </c>
      <c r="I243" s="340" t="s">
        <v>3544</v>
      </c>
      <c r="J243" s="360" t="s">
        <v>1494</v>
      </c>
      <c r="K243" s="355" t="s">
        <v>3545</v>
      </c>
      <c r="L243" s="355" t="s">
        <v>3546</v>
      </c>
      <c r="M243" s="360" t="s">
        <v>1866</v>
      </c>
      <c r="N243" s="360" t="s">
        <v>3547</v>
      </c>
      <c r="O243" s="360" t="s">
        <v>3106</v>
      </c>
      <c r="P243" s="355" t="s">
        <v>1470</v>
      </c>
      <c r="Q243" s="360">
        <v>3181</v>
      </c>
      <c r="R243" s="360" t="s">
        <v>3548</v>
      </c>
      <c r="S243" s="362" t="s">
        <v>3549</v>
      </c>
      <c r="T243" s="340" t="s">
        <v>1473</v>
      </c>
      <c r="U243" s="344">
        <v>43466</v>
      </c>
      <c r="V243" s="344">
        <v>45291</v>
      </c>
      <c r="W243" s="345" t="s">
        <v>1475</v>
      </c>
      <c r="X243" s="340" t="s">
        <v>1475</v>
      </c>
      <c r="Y243" s="340" t="s">
        <v>3550</v>
      </c>
      <c r="Z243" s="340" t="s">
        <v>1475</v>
      </c>
      <c r="AA243" s="340" t="s">
        <v>1376</v>
      </c>
      <c r="AB243" s="346" t="s">
        <v>1475</v>
      </c>
      <c r="AC243" s="340" t="s">
        <v>1376</v>
      </c>
      <c r="AD243" s="340"/>
      <c r="AE243" s="389" t="s">
        <v>3551</v>
      </c>
      <c r="AF243" s="340"/>
    </row>
    <row r="244" spans="1:32" ht="51" x14ac:dyDescent="0.2">
      <c r="A244" s="338">
        <v>10321</v>
      </c>
      <c r="B244" s="355">
        <v>4149</v>
      </c>
      <c r="C244" s="355"/>
      <c r="D244" s="340" t="s">
        <v>1555</v>
      </c>
      <c r="E244" s="339" t="s">
        <v>1689</v>
      </c>
      <c r="F244" s="339" t="s">
        <v>30</v>
      </c>
      <c r="G244" s="360" t="s">
        <v>3552</v>
      </c>
      <c r="H244" s="360"/>
      <c r="I244" s="340" t="s">
        <v>3553</v>
      </c>
      <c r="J244" s="360" t="s">
        <v>1464</v>
      </c>
      <c r="K244" s="360" t="s">
        <v>3554</v>
      </c>
      <c r="L244" s="360" t="s">
        <v>3555</v>
      </c>
      <c r="M244" s="360" t="s">
        <v>1694</v>
      </c>
      <c r="N244" s="360" t="s">
        <v>3556</v>
      </c>
      <c r="O244" s="360" t="s">
        <v>3557</v>
      </c>
      <c r="P244" s="355" t="s">
        <v>1470</v>
      </c>
      <c r="Q244" s="360">
        <v>3808</v>
      </c>
      <c r="R244" s="360" t="s">
        <v>3558</v>
      </c>
      <c r="S244" s="362" t="s">
        <v>3559</v>
      </c>
      <c r="T244" s="340" t="s">
        <v>1473</v>
      </c>
      <c r="U244" s="344">
        <v>43466</v>
      </c>
      <c r="V244" s="344">
        <v>45291</v>
      </c>
      <c r="W244" s="345" t="s">
        <v>1475</v>
      </c>
      <c r="X244" s="340" t="s">
        <v>1475</v>
      </c>
      <c r="Y244" s="340" t="s">
        <v>3560</v>
      </c>
      <c r="Z244" s="340" t="s">
        <v>1475</v>
      </c>
      <c r="AA244" s="340" t="s">
        <v>1376</v>
      </c>
      <c r="AB244" s="346" t="s">
        <v>1376</v>
      </c>
      <c r="AC244" s="340" t="s">
        <v>1376</v>
      </c>
      <c r="AD244" s="340"/>
      <c r="AE244" s="349" t="s">
        <v>1489</v>
      </c>
      <c r="AF244" s="340"/>
    </row>
    <row r="245" spans="1:32" ht="51" x14ac:dyDescent="0.2">
      <c r="A245" s="338">
        <v>1334</v>
      </c>
      <c r="B245" s="340">
        <v>6437</v>
      </c>
      <c r="C245" s="340"/>
      <c r="D245" s="340" t="s">
        <v>1477</v>
      </c>
      <c r="E245" s="340" t="s">
        <v>1478</v>
      </c>
      <c r="F245" s="340" t="s">
        <v>90</v>
      </c>
      <c r="G245" s="340" t="s">
        <v>3561</v>
      </c>
      <c r="H245" s="340"/>
      <c r="I245" s="340" t="s">
        <v>3562</v>
      </c>
      <c r="J245" s="340"/>
      <c r="K245" s="373" t="s">
        <v>3563</v>
      </c>
      <c r="L245" s="340"/>
      <c r="M245" s="340" t="s">
        <v>1483</v>
      </c>
      <c r="N245" s="340" t="s">
        <v>3564</v>
      </c>
      <c r="O245" s="340" t="s">
        <v>3565</v>
      </c>
      <c r="P245" s="340" t="s">
        <v>1470</v>
      </c>
      <c r="Q245" s="340">
        <v>3133</v>
      </c>
      <c r="R245" s="340" t="s">
        <v>3566</v>
      </c>
      <c r="S245" s="350" t="s">
        <v>3567</v>
      </c>
      <c r="T245" s="339" t="s">
        <v>1473</v>
      </c>
      <c r="U245" s="344">
        <v>43466</v>
      </c>
      <c r="V245" s="344">
        <v>45291</v>
      </c>
      <c r="W245" s="345" t="s">
        <v>1376</v>
      </c>
      <c r="X245" s="340" t="s">
        <v>1475</v>
      </c>
      <c r="Y245" s="340" t="s">
        <v>3422</v>
      </c>
      <c r="Z245" s="340" t="s">
        <v>1475</v>
      </c>
      <c r="AA245" s="340" t="s">
        <v>1376</v>
      </c>
      <c r="AB245" s="346" t="s">
        <v>1376</v>
      </c>
      <c r="AC245" s="340" t="s">
        <v>1376</v>
      </c>
      <c r="AD245" s="340"/>
      <c r="AE245" s="349" t="s">
        <v>1489</v>
      </c>
      <c r="AF245" s="340"/>
    </row>
    <row r="246" spans="1:32" ht="81" x14ac:dyDescent="0.2">
      <c r="A246" s="338">
        <v>7076</v>
      </c>
      <c r="B246" s="339">
        <v>21203</v>
      </c>
      <c r="C246" s="339"/>
      <c r="D246" s="340" t="s">
        <v>1460</v>
      </c>
      <c r="E246" s="339" t="s">
        <v>1536</v>
      </c>
      <c r="F246" s="339" t="s">
        <v>69</v>
      </c>
      <c r="G246" s="339" t="s">
        <v>3568</v>
      </c>
      <c r="H246" s="339"/>
      <c r="I246" s="340" t="s">
        <v>3569</v>
      </c>
      <c r="J246" s="339" t="s">
        <v>1494</v>
      </c>
      <c r="K246" s="339" t="s">
        <v>3570</v>
      </c>
      <c r="L246" s="339" t="s">
        <v>3571</v>
      </c>
      <c r="M246" s="339" t="s">
        <v>1711</v>
      </c>
      <c r="N246" s="341" t="s">
        <v>3572</v>
      </c>
      <c r="O246" s="340" t="s">
        <v>3186</v>
      </c>
      <c r="P246" s="340" t="s">
        <v>1470</v>
      </c>
      <c r="Q246" s="340">
        <v>3058</v>
      </c>
      <c r="R246" s="340" t="s">
        <v>3573</v>
      </c>
      <c r="S246" s="350" t="s">
        <v>3574</v>
      </c>
      <c r="T246" s="339" t="s">
        <v>1473</v>
      </c>
      <c r="U246" s="344">
        <v>43466</v>
      </c>
      <c r="V246" s="344">
        <v>45291</v>
      </c>
      <c r="W246" s="345" t="s">
        <v>1474</v>
      </c>
      <c r="X246" s="340" t="s">
        <v>1376</v>
      </c>
      <c r="Y246" s="340" t="s">
        <v>1376</v>
      </c>
      <c r="Z246" s="340" t="s">
        <v>1376</v>
      </c>
      <c r="AA246" s="340" t="s">
        <v>1376</v>
      </c>
      <c r="AB246" s="346" t="s">
        <v>1475</v>
      </c>
      <c r="AC246" s="340" t="s">
        <v>1376</v>
      </c>
      <c r="AD246" s="340"/>
      <c r="AE246" s="363" t="s">
        <v>3575</v>
      </c>
      <c r="AF246" s="340"/>
    </row>
    <row r="247" spans="1:32" ht="130.5" x14ac:dyDescent="0.2">
      <c r="A247" s="338">
        <v>1336</v>
      </c>
      <c r="B247" s="339">
        <v>22576</v>
      </c>
      <c r="C247" s="339"/>
      <c r="D247" s="340" t="s">
        <v>1460</v>
      </c>
      <c r="E247" s="339" t="s">
        <v>1536</v>
      </c>
      <c r="F247" s="339" t="s">
        <v>35</v>
      </c>
      <c r="G247" s="339" t="s">
        <v>3576</v>
      </c>
      <c r="H247" s="339" t="s">
        <v>3577</v>
      </c>
      <c r="I247" s="340" t="s">
        <v>3577</v>
      </c>
      <c r="J247" s="339" t="s">
        <v>1464</v>
      </c>
      <c r="K247" s="339" t="s">
        <v>1802</v>
      </c>
      <c r="L247" s="339" t="s">
        <v>3578</v>
      </c>
      <c r="M247" s="339" t="s">
        <v>1467</v>
      </c>
      <c r="N247" s="341" t="s">
        <v>3579</v>
      </c>
      <c r="O247" s="340" t="s">
        <v>2454</v>
      </c>
      <c r="P247" s="340" t="s">
        <v>1470</v>
      </c>
      <c r="Q247" s="340">
        <v>3070</v>
      </c>
      <c r="R247" s="340" t="s">
        <v>3580</v>
      </c>
      <c r="S247" s="343" t="s">
        <v>3581</v>
      </c>
      <c r="T247" s="339" t="s">
        <v>1473</v>
      </c>
      <c r="U247" s="344">
        <v>43466</v>
      </c>
      <c r="V247" s="344">
        <v>45291</v>
      </c>
      <c r="W247" s="345" t="s">
        <v>1474</v>
      </c>
      <c r="X247" s="340" t="s">
        <v>1376</v>
      </c>
      <c r="Y247" s="340" t="s">
        <v>1376</v>
      </c>
      <c r="Z247" s="340" t="s">
        <v>1376</v>
      </c>
      <c r="AA247" s="340" t="s">
        <v>1376</v>
      </c>
      <c r="AB247" s="346" t="s">
        <v>1475</v>
      </c>
      <c r="AC247" s="340" t="s">
        <v>1475</v>
      </c>
      <c r="AD247" s="340"/>
      <c r="AE247" s="389" t="s">
        <v>3582</v>
      </c>
      <c r="AF247" s="340" t="s">
        <v>1218</v>
      </c>
    </row>
    <row r="248" spans="1:32" ht="76.5" x14ac:dyDescent="0.2">
      <c r="A248" s="338">
        <v>1353</v>
      </c>
      <c r="B248" s="339">
        <v>29538</v>
      </c>
      <c r="C248" s="339"/>
      <c r="D248" s="340" t="s">
        <v>1524</v>
      </c>
      <c r="E248" s="339" t="s">
        <v>1536</v>
      </c>
      <c r="F248" s="339" t="s">
        <v>61</v>
      </c>
      <c r="G248" s="340" t="s">
        <v>3583</v>
      </c>
      <c r="H248" s="340" t="s">
        <v>3584</v>
      </c>
      <c r="I248" s="340" t="s">
        <v>3585</v>
      </c>
      <c r="J248" s="339" t="s">
        <v>1494</v>
      </c>
      <c r="K248" s="339" t="s">
        <v>3586</v>
      </c>
      <c r="L248" s="339" t="s">
        <v>3587</v>
      </c>
      <c r="M248" s="339" t="s">
        <v>1483</v>
      </c>
      <c r="N248" s="339" t="s">
        <v>3588</v>
      </c>
      <c r="O248" s="339" t="s">
        <v>3589</v>
      </c>
      <c r="P248" s="339" t="s">
        <v>1470</v>
      </c>
      <c r="Q248" s="339">
        <v>3002</v>
      </c>
      <c r="R248" s="339" t="s">
        <v>3590</v>
      </c>
      <c r="S248" s="343" t="s">
        <v>3591</v>
      </c>
      <c r="T248" s="339" t="s">
        <v>1473</v>
      </c>
      <c r="U248" s="344">
        <v>43466</v>
      </c>
      <c r="V248" s="344">
        <v>45291</v>
      </c>
      <c r="W248" s="345" t="s">
        <v>1376</v>
      </c>
      <c r="X248" s="340" t="s">
        <v>1475</v>
      </c>
      <c r="Y248" s="340" t="s">
        <v>1475</v>
      </c>
      <c r="Z248" s="340" t="s">
        <v>1475</v>
      </c>
      <c r="AA248" s="340" t="s">
        <v>1376</v>
      </c>
      <c r="AB248" s="346" t="s">
        <v>1475</v>
      </c>
      <c r="AC248" s="340" t="s">
        <v>1376</v>
      </c>
      <c r="AD248" s="340"/>
      <c r="AE248" s="361" t="s">
        <v>3592</v>
      </c>
      <c r="AF248" s="340"/>
    </row>
    <row r="249" spans="1:32" ht="89.25" x14ac:dyDescent="0.2">
      <c r="A249" s="338">
        <v>19744</v>
      </c>
      <c r="B249" s="339">
        <v>3834</v>
      </c>
      <c r="C249" s="339"/>
      <c r="D249" s="340" t="s">
        <v>1460</v>
      </c>
      <c r="E249" s="339" t="s">
        <v>1536</v>
      </c>
      <c r="F249" s="339" t="s">
        <v>50</v>
      </c>
      <c r="G249" s="339" t="s">
        <v>3593</v>
      </c>
      <c r="H249" s="339" t="s">
        <v>3594</v>
      </c>
      <c r="I249" s="340" t="s">
        <v>3595</v>
      </c>
      <c r="J249" s="339" t="s">
        <v>1494</v>
      </c>
      <c r="K249" s="339" t="s">
        <v>3596</v>
      </c>
      <c r="L249" s="339" t="s">
        <v>3597</v>
      </c>
      <c r="M249" s="339" t="s">
        <v>1467</v>
      </c>
      <c r="N249" s="340" t="s">
        <v>3598</v>
      </c>
      <c r="O249" s="340" t="s">
        <v>1640</v>
      </c>
      <c r="P249" s="340" t="s">
        <v>1470</v>
      </c>
      <c r="Q249" s="340">
        <v>3047</v>
      </c>
      <c r="R249" s="340" t="s">
        <v>3599</v>
      </c>
      <c r="S249" s="350" t="s">
        <v>3600</v>
      </c>
      <c r="T249" s="339" t="s">
        <v>1473</v>
      </c>
      <c r="U249" s="344">
        <v>43466</v>
      </c>
      <c r="V249" s="344">
        <v>45291</v>
      </c>
      <c r="W249" s="345" t="s">
        <v>1474</v>
      </c>
      <c r="X249" s="340" t="s">
        <v>1376</v>
      </c>
      <c r="Y249" s="340" t="s">
        <v>1376</v>
      </c>
      <c r="Z249" s="340" t="s">
        <v>1376</v>
      </c>
      <c r="AA249" s="340" t="s">
        <v>1376</v>
      </c>
      <c r="AB249" s="346" t="s">
        <v>1475</v>
      </c>
      <c r="AC249" s="340" t="s">
        <v>1376</v>
      </c>
      <c r="AD249" s="340"/>
      <c r="AE249" s="361" t="s">
        <v>3601</v>
      </c>
      <c r="AF249" s="340"/>
    </row>
    <row r="250" spans="1:32" ht="51" x14ac:dyDescent="0.2">
      <c r="A250" s="338">
        <v>15108</v>
      </c>
      <c r="B250" s="340">
        <v>20257</v>
      </c>
      <c r="C250" s="340"/>
      <c r="D250" s="340" t="s">
        <v>1477</v>
      </c>
      <c r="E250" s="340" t="s">
        <v>1490</v>
      </c>
      <c r="F250" s="340" t="s">
        <v>25</v>
      </c>
      <c r="G250" s="340" t="s">
        <v>3602</v>
      </c>
      <c r="H250" s="340"/>
      <c r="I250" s="340" t="s">
        <v>3603</v>
      </c>
      <c r="J250" s="340" t="s">
        <v>1464</v>
      </c>
      <c r="K250" s="340" t="s">
        <v>1974</v>
      </c>
      <c r="L250" s="340" t="s">
        <v>3604</v>
      </c>
      <c r="M250" s="340" t="s">
        <v>1541</v>
      </c>
      <c r="N250" s="340" t="s">
        <v>3605</v>
      </c>
      <c r="O250" s="340" t="s">
        <v>3606</v>
      </c>
      <c r="P250" s="340" t="s">
        <v>1470</v>
      </c>
      <c r="Q250" s="340">
        <v>3672</v>
      </c>
      <c r="R250" s="340" t="s">
        <v>3607</v>
      </c>
      <c r="S250" s="343" t="s">
        <v>3608</v>
      </c>
      <c r="T250" s="339" t="s">
        <v>1473</v>
      </c>
      <c r="U250" s="344">
        <v>43466</v>
      </c>
      <c r="V250" s="344">
        <v>45291</v>
      </c>
      <c r="W250" s="345" t="s">
        <v>1376</v>
      </c>
      <c r="X250" s="340" t="s">
        <v>1475</v>
      </c>
      <c r="Y250" s="340" t="s">
        <v>1475</v>
      </c>
      <c r="Z250" s="340" t="s">
        <v>1475</v>
      </c>
      <c r="AA250" s="340" t="s">
        <v>1376</v>
      </c>
      <c r="AB250" s="346" t="s">
        <v>1376</v>
      </c>
      <c r="AC250" s="340" t="s">
        <v>1376</v>
      </c>
      <c r="AD250" s="340"/>
      <c r="AE250" s="349" t="s">
        <v>1489</v>
      </c>
      <c r="AF250" s="340"/>
    </row>
    <row r="251" spans="1:32" ht="51" x14ac:dyDescent="0.2">
      <c r="A251" s="338">
        <v>1388</v>
      </c>
      <c r="B251" s="339">
        <v>20259</v>
      </c>
      <c r="C251" s="339"/>
      <c r="D251" s="340" t="s">
        <v>1524</v>
      </c>
      <c r="E251" s="339" t="s">
        <v>1615</v>
      </c>
      <c r="F251" s="339" t="s">
        <v>1716</v>
      </c>
      <c r="G251" s="340" t="s">
        <v>3609</v>
      </c>
      <c r="H251" s="340"/>
      <c r="I251" s="340" t="s">
        <v>3610</v>
      </c>
      <c r="J251" s="339" t="s">
        <v>1464</v>
      </c>
      <c r="K251" s="339" t="s">
        <v>1673</v>
      </c>
      <c r="L251" s="339" t="s">
        <v>3611</v>
      </c>
      <c r="M251" s="339" t="s">
        <v>1638</v>
      </c>
      <c r="N251" s="339" t="s">
        <v>3612</v>
      </c>
      <c r="O251" s="339" t="s">
        <v>3613</v>
      </c>
      <c r="P251" s="339" t="s">
        <v>1470</v>
      </c>
      <c r="Q251" s="339">
        <v>3393</v>
      </c>
      <c r="R251" s="339" t="s">
        <v>3614</v>
      </c>
      <c r="S251" s="343" t="s">
        <v>3615</v>
      </c>
      <c r="T251" s="339" t="s">
        <v>1473</v>
      </c>
      <c r="U251" s="344">
        <v>43466</v>
      </c>
      <c r="V251" s="344">
        <v>45291</v>
      </c>
      <c r="W251" s="345" t="s">
        <v>1376</v>
      </c>
      <c r="X251" s="340" t="s">
        <v>1475</v>
      </c>
      <c r="Y251" s="340" t="s">
        <v>1475</v>
      </c>
      <c r="Z251" s="340" t="s">
        <v>1475</v>
      </c>
      <c r="AA251" s="340" t="s">
        <v>1376</v>
      </c>
      <c r="AB251" s="346" t="s">
        <v>1376</v>
      </c>
      <c r="AC251" s="340" t="s">
        <v>1376</v>
      </c>
      <c r="AD251" s="340"/>
      <c r="AE251" s="349" t="s">
        <v>1489</v>
      </c>
      <c r="AF251" s="340"/>
    </row>
    <row r="252" spans="1:32" ht="51" x14ac:dyDescent="0.2">
      <c r="A252" s="338">
        <v>15109</v>
      </c>
      <c r="B252" s="355">
        <v>20260</v>
      </c>
      <c r="C252" s="355"/>
      <c r="D252" s="340" t="s">
        <v>1555</v>
      </c>
      <c r="E252" s="339" t="s">
        <v>1556</v>
      </c>
      <c r="F252" s="339" t="s">
        <v>23</v>
      </c>
      <c r="G252" s="355" t="s">
        <v>3616</v>
      </c>
      <c r="H252" s="355"/>
      <c r="I252" s="340" t="s">
        <v>3617</v>
      </c>
      <c r="J252" s="356" t="s">
        <v>1464</v>
      </c>
      <c r="K252" s="356" t="s">
        <v>3618</v>
      </c>
      <c r="L252" s="356" t="s">
        <v>3619</v>
      </c>
      <c r="M252" s="356" t="s">
        <v>3620</v>
      </c>
      <c r="N252" s="356" t="s">
        <v>3621</v>
      </c>
      <c r="O252" s="356" t="s">
        <v>1967</v>
      </c>
      <c r="P252" s="355" t="s">
        <v>1470</v>
      </c>
      <c r="Q252" s="356">
        <v>3820</v>
      </c>
      <c r="R252" s="356" t="s">
        <v>3622</v>
      </c>
      <c r="S252" s="343" t="s">
        <v>3623</v>
      </c>
      <c r="T252" s="340" t="s">
        <v>1473</v>
      </c>
      <c r="U252" s="344">
        <v>43466</v>
      </c>
      <c r="V252" s="344">
        <v>45291</v>
      </c>
      <c r="W252" s="345" t="s">
        <v>1376</v>
      </c>
      <c r="X252" s="340" t="s">
        <v>1475</v>
      </c>
      <c r="Y252" s="340" t="s">
        <v>1475</v>
      </c>
      <c r="Z252" s="340" t="s">
        <v>1475</v>
      </c>
      <c r="AA252" s="340" t="s">
        <v>1376</v>
      </c>
      <c r="AB252" s="346" t="s">
        <v>1376</v>
      </c>
      <c r="AC252" s="340" t="s">
        <v>1376</v>
      </c>
      <c r="AD252" s="340"/>
      <c r="AE252" s="349" t="s">
        <v>1489</v>
      </c>
      <c r="AF252" s="340"/>
    </row>
    <row r="253" spans="1:32" ht="51" x14ac:dyDescent="0.2">
      <c r="A253" s="338">
        <v>15110</v>
      </c>
      <c r="B253" s="355">
        <v>29544</v>
      </c>
      <c r="C253" s="355"/>
      <c r="D253" s="340" t="s">
        <v>1477</v>
      </c>
      <c r="E253" s="339" t="s">
        <v>1478</v>
      </c>
      <c r="F253" s="339" t="s">
        <v>57</v>
      </c>
      <c r="G253" s="367" t="s">
        <v>3624</v>
      </c>
      <c r="H253" s="355"/>
      <c r="I253" s="340" t="s">
        <v>3625</v>
      </c>
      <c r="J253" s="356" t="s">
        <v>1464</v>
      </c>
      <c r="K253" s="356" t="s">
        <v>3626</v>
      </c>
      <c r="L253" s="356" t="s">
        <v>3627</v>
      </c>
      <c r="M253" s="356" t="s">
        <v>1483</v>
      </c>
      <c r="N253" s="356" t="s">
        <v>3628</v>
      </c>
      <c r="O253" s="356" t="s">
        <v>3629</v>
      </c>
      <c r="P253" s="355" t="s">
        <v>1470</v>
      </c>
      <c r="Q253" s="356">
        <v>3113</v>
      </c>
      <c r="R253" s="356" t="s">
        <v>3630</v>
      </c>
      <c r="S253" s="343" t="s">
        <v>3631</v>
      </c>
      <c r="T253" s="339" t="s">
        <v>1742</v>
      </c>
      <c r="U253" s="344">
        <v>43466</v>
      </c>
      <c r="V253" s="364">
        <v>44561</v>
      </c>
      <c r="W253" s="345" t="s">
        <v>1376</v>
      </c>
      <c r="X253" s="340" t="s">
        <v>1475</v>
      </c>
      <c r="Y253" s="340" t="s">
        <v>1475</v>
      </c>
      <c r="Z253" s="340" t="s">
        <v>1475</v>
      </c>
      <c r="AA253" s="340" t="s">
        <v>1376</v>
      </c>
      <c r="AB253" s="346" t="s">
        <v>1376</v>
      </c>
      <c r="AC253" s="340" t="s">
        <v>1376</v>
      </c>
      <c r="AD253" s="340"/>
      <c r="AE253" s="349" t="s">
        <v>1489</v>
      </c>
      <c r="AF253" s="340"/>
    </row>
    <row r="254" spans="1:32" ht="30" x14ac:dyDescent="0.2">
      <c r="A254" s="338">
        <v>19716</v>
      </c>
      <c r="B254" s="340">
        <v>6438</v>
      </c>
      <c r="C254" s="340"/>
      <c r="D254" s="340" t="s">
        <v>1477</v>
      </c>
      <c r="E254" s="340" t="s">
        <v>1478</v>
      </c>
      <c r="F254" s="340" t="s">
        <v>66</v>
      </c>
      <c r="G254" s="340" t="s">
        <v>3632</v>
      </c>
      <c r="H254" s="340"/>
      <c r="I254" s="340" t="s">
        <v>3633</v>
      </c>
      <c r="J254" s="340" t="s">
        <v>1464</v>
      </c>
      <c r="K254" s="340" t="s">
        <v>3634</v>
      </c>
      <c r="L254" s="340" t="s">
        <v>3635</v>
      </c>
      <c r="M254" s="340" t="s">
        <v>1541</v>
      </c>
      <c r="N254" s="340" t="s">
        <v>3636</v>
      </c>
      <c r="O254" s="340" t="s">
        <v>3637</v>
      </c>
      <c r="P254" s="340" t="s">
        <v>1470</v>
      </c>
      <c r="Q254" s="340">
        <v>3148</v>
      </c>
      <c r="R254" s="340" t="s">
        <v>3638</v>
      </c>
      <c r="S254" s="343" t="s">
        <v>3639</v>
      </c>
      <c r="T254" s="339" t="s">
        <v>1473</v>
      </c>
      <c r="U254" s="344">
        <v>43466</v>
      </c>
      <c r="V254" s="344">
        <v>45291</v>
      </c>
      <c r="W254" s="345" t="s">
        <v>1474</v>
      </c>
      <c r="X254" s="340" t="s">
        <v>1376</v>
      </c>
      <c r="Y254" s="340" t="s">
        <v>1376</v>
      </c>
      <c r="Z254" s="340" t="s">
        <v>1376</v>
      </c>
      <c r="AA254" s="340" t="s">
        <v>1376</v>
      </c>
      <c r="AB254" s="346" t="s">
        <v>1475</v>
      </c>
      <c r="AC254" s="340" t="s">
        <v>1376</v>
      </c>
      <c r="AD254" s="340"/>
      <c r="AE254" s="376" t="s">
        <v>2876</v>
      </c>
      <c r="AF254" s="340"/>
    </row>
    <row r="255" spans="1:32" ht="51" x14ac:dyDescent="0.2">
      <c r="A255" s="338">
        <v>1413</v>
      </c>
      <c r="B255" s="340">
        <v>6439</v>
      </c>
      <c r="C255" s="340"/>
      <c r="D255" s="340" t="s">
        <v>1477</v>
      </c>
      <c r="E255" s="340" t="s">
        <v>1478</v>
      </c>
      <c r="F255" s="340" t="s">
        <v>66</v>
      </c>
      <c r="G255" s="340" t="s">
        <v>3640</v>
      </c>
      <c r="H255" s="340"/>
      <c r="I255" s="340" t="s">
        <v>3641</v>
      </c>
      <c r="J255" s="340" t="s">
        <v>1464</v>
      </c>
      <c r="K255" s="340" t="s">
        <v>1784</v>
      </c>
      <c r="L255" s="340" t="s">
        <v>3642</v>
      </c>
      <c r="M255" s="340" t="s">
        <v>1483</v>
      </c>
      <c r="N255" s="340" t="s">
        <v>3643</v>
      </c>
      <c r="O255" s="340" t="s">
        <v>3644</v>
      </c>
      <c r="P255" s="340" t="s">
        <v>1470</v>
      </c>
      <c r="Q255" s="340">
        <v>3149</v>
      </c>
      <c r="R255" s="340" t="s">
        <v>3645</v>
      </c>
      <c r="S255" s="343" t="s">
        <v>3646</v>
      </c>
      <c r="T255" s="339" t="s">
        <v>1473</v>
      </c>
      <c r="U255" s="344">
        <v>43466</v>
      </c>
      <c r="V255" s="344">
        <v>45291</v>
      </c>
      <c r="W255" s="345" t="s">
        <v>1475</v>
      </c>
      <c r="X255" s="340" t="s">
        <v>1475</v>
      </c>
      <c r="Y255" s="340" t="s">
        <v>1843</v>
      </c>
      <c r="Z255" s="340" t="s">
        <v>1475</v>
      </c>
      <c r="AA255" s="340" t="s">
        <v>1376</v>
      </c>
      <c r="AB255" s="346" t="s">
        <v>1376</v>
      </c>
      <c r="AC255" s="340" t="s">
        <v>1376</v>
      </c>
      <c r="AD255" s="340"/>
      <c r="AE255" s="349" t="s">
        <v>1489</v>
      </c>
      <c r="AF255" s="340"/>
    </row>
    <row r="256" spans="1:32" ht="51" x14ac:dyDescent="0.2">
      <c r="A256" s="338">
        <v>15113</v>
      </c>
      <c r="B256" s="339">
        <v>6490</v>
      </c>
      <c r="C256" s="339"/>
      <c r="D256" s="340" t="s">
        <v>1460</v>
      </c>
      <c r="E256" s="339" t="s">
        <v>1461</v>
      </c>
      <c r="F256" s="339" t="s">
        <v>55</v>
      </c>
      <c r="G256" s="339" t="s">
        <v>3647</v>
      </c>
      <c r="H256" s="339"/>
      <c r="I256" s="340" t="s">
        <v>3648</v>
      </c>
      <c r="J256" s="339" t="s">
        <v>1464</v>
      </c>
      <c r="K256" s="339" t="s">
        <v>1811</v>
      </c>
      <c r="L256" s="339" t="s">
        <v>3649</v>
      </c>
      <c r="M256" s="339" t="s">
        <v>1541</v>
      </c>
      <c r="N256" s="339" t="s">
        <v>3650</v>
      </c>
      <c r="O256" s="340" t="s">
        <v>3651</v>
      </c>
      <c r="P256" s="340" t="s">
        <v>1470</v>
      </c>
      <c r="Q256" s="340">
        <v>3518</v>
      </c>
      <c r="R256" s="340" t="s">
        <v>3652</v>
      </c>
      <c r="S256" s="343" t="s">
        <v>3653</v>
      </c>
      <c r="T256" s="339" t="s">
        <v>1473</v>
      </c>
      <c r="U256" s="344">
        <v>43466</v>
      </c>
      <c r="V256" s="344">
        <v>45291</v>
      </c>
      <c r="W256" s="345" t="s">
        <v>1376</v>
      </c>
      <c r="X256" s="340" t="s">
        <v>1475</v>
      </c>
      <c r="Y256" s="340" t="s">
        <v>3654</v>
      </c>
      <c r="Z256" s="340" t="s">
        <v>1475</v>
      </c>
      <c r="AA256" s="340" t="s">
        <v>1376</v>
      </c>
      <c r="AB256" s="346" t="s">
        <v>1376</v>
      </c>
      <c r="AC256" s="340" t="s">
        <v>1376</v>
      </c>
      <c r="AD256" s="340"/>
      <c r="AE256" s="349" t="s">
        <v>1489</v>
      </c>
      <c r="AF256" s="340"/>
    </row>
    <row r="257" spans="1:32" ht="51" x14ac:dyDescent="0.2">
      <c r="A257" s="338">
        <v>15114</v>
      </c>
      <c r="B257" s="355">
        <v>20266</v>
      </c>
      <c r="C257" s="355"/>
      <c r="D257" s="340" t="s">
        <v>1555</v>
      </c>
      <c r="E257" s="339" t="s">
        <v>1689</v>
      </c>
      <c r="F257" s="339" t="s">
        <v>43</v>
      </c>
      <c r="G257" s="355" t="s">
        <v>3655</v>
      </c>
      <c r="H257" s="355" t="s">
        <v>3656</v>
      </c>
      <c r="I257" s="340" t="s">
        <v>3656</v>
      </c>
      <c r="J257" s="355" t="s">
        <v>1464</v>
      </c>
      <c r="K257" s="360" t="s">
        <v>3657</v>
      </c>
      <c r="L257" s="360" t="s">
        <v>3658</v>
      </c>
      <c r="M257" s="355" t="s">
        <v>1467</v>
      </c>
      <c r="N257" s="355" t="s">
        <v>3659</v>
      </c>
      <c r="O257" s="355" t="s">
        <v>2058</v>
      </c>
      <c r="P257" s="355" t="s">
        <v>1470</v>
      </c>
      <c r="Q257" s="355">
        <v>3175</v>
      </c>
      <c r="R257" s="355" t="s">
        <v>3660</v>
      </c>
      <c r="S257" s="343" t="s">
        <v>3661</v>
      </c>
      <c r="T257" s="340" t="s">
        <v>1473</v>
      </c>
      <c r="U257" s="344">
        <v>43466</v>
      </c>
      <c r="V257" s="344">
        <v>45291</v>
      </c>
      <c r="W257" s="345" t="s">
        <v>1376</v>
      </c>
      <c r="X257" s="340" t="s">
        <v>1475</v>
      </c>
      <c r="Y257" s="340" t="s">
        <v>1475</v>
      </c>
      <c r="Z257" s="340" t="s">
        <v>1475</v>
      </c>
      <c r="AA257" s="340" t="s">
        <v>1376</v>
      </c>
      <c r="AB257" s="346" t="s">
        <v>1376</v>
      </c>
      <c r="AC257" s="340" t="s">
        <v>1376</v>
      </c>
      <c r="AD257" s="340"/>
      <c r="AE257" s="349" t="s">
        <v>1489</v>
      </c>
      <c r="AF257" s="340"/>
    </row>
    <row r="258" spans="1:32" ht="51" x14ac:dyDescent="0.2">
      <c r="A258" s="338">
        <v>14413</v>
      </c>
      <c r="B258" s="339">
        <v>21624</v>
      </c>
      <c r="C258" s="339"/>
      <c r="D258" s="340" t="s">
        <v>1524</v>
      </c>
      <c r="E258" s="339" t="s">
        <v>1615</v>
      </c>
      <c r="F258" s="339" t="s">
        <v>17</v>
      </c>
      <c r="G258" s="340" t="s">
        <v>3662</v>
      </c>
      <c r="H258" s="340" t="s">
        <v>3663</v>
      </c>
      <c r="I258" s="340" t="s">
        <v>3664</v>
      </c>
      <c r="J258" s="339" t="s">
        <v>1464</v>
      </c>
      <c r="K258" s="339" t="s">
        <v>3665</v>
      </c>
      <c r="L258" s="339" t="s">
        <v>3666</v>
      </c>
      <c r="M258" s="339" t="s">
        <v>1483</v>
      </c>
      <c r="N258" s="339" t="s">
        <v>3667</v>
      </c>
      <c r="O258" s="339" t="s">
        <v>3668</v>
      </c>
      <c r="P258" s="339" t="s">
        <v>1470</v>
      </c>
      <c r="Q258" s="339">
        <v>3355</v>
      </c>
      <c r="R258" s="339" t="s">
        <v>3669</v>
      </c>
      <c r="S258" s="343" t="s">
        <v>3670</v>
      </c>
      <c r="T258" s="339" t="s">
        <v>3152</v>
      </c>
      <c r="U258" s="344">
        <v>43466</v>
      </c>
      <c r="V258" s="344">
        <v>45291</v>
      </c>
      <c r="W258" s="345" t="s">
        <v>1376</v>
      </c>
      <c r="X258" s="340" t="s">
        <v>1475</v>
      </c>
      <c r="Y258" s="340" t="s">
        <v>1475</v>
      </c>
      <c r="Z258" s="340" t="s">
        <v>1475</v>
      </c>
      <c r="AA258" s="340" t="s">
        <v>1376</v>
      </c>
      <c r="AB258" s="346" t="s">
        <v>1376</v>
      </c>
      <c r="AC258" s="340" t="s">
        <v>1376</v>
      </c>
      <c r="AD258" s="340"/>
      <c r="AE258" s="349" t="s">
        <v>1489</v>
      </c>
      <c r="AF258" s="340"/>
    </row>
    <row r="259" spans="1:32" ht="134.25" x14ac:dyDescent="0.2">
      <c r="A259" s="338">
        <v>14190</v>
      </c>
      <c r="B259" s="339">
        <v>4185</v>
      </c>
      <c r="C259" s="339"/>
      <c r="D259" s="340" t="s">
        <v>1524</v>
      </c>
      <c r="E259" s="339" t="s">
        <v>1536</v>
      </c>
      <c r="F259" s="339" t="s">
        <v>59</v>
      </c>
      <c r="G259" s="346" t="s">
        <v>3671</v>
      </c>
      <c r="H259" s="340" t="s">
        <v>3672</v>
      </c>
      <c r="I259" s="340" t="s">
        <v>3672</v>
      </c>
      <c r="J259" s="339" t="s">
        <v>1494</v>
      </c>
      <c r="K259" s="339" t="s">
        <v>3673</v>
      </c>
      <c r="L259" s="339" t="s">
        <v>3674</v>
      </c>
      <c r="M259" s="339" t="s">
        <v>1467</v>
      </c>
      <c r="N259" s="339" t="s">
        <v>3675</v>
      </c>
      <c r="O259" s="339" t="s">
        <v>1543</v>
      </c>
      <c r="P259" s="339" t="s">
        <v>1470</v>
      </c>
      <c r="Q259" s="339">
        <v>3011</v>
      </c>
      <c r="R259" s="339" t="s">
        <v>3676</v>
      </c>
      <c r="S259" s="343" t="s">
        <v>3677</v>
      </c>
      <c r="T259" s="339" t="s">
        <v>1473</v>
      </c>
      <c r="U259" s="344">
        <v>43466</v>
      </c>
      <c r="V259" s="344">
        <v>45291</v>
      </c>
      <c r="W259" s="345" t="s">
        <v>1474</v>
      </c>
      <c r="X259" s="340" t="s">
        <v>1376</v>
      </c>
      <c r="Y259" s="340" t="s">
        <v>1376</v>
      </c>
      <c r="Z259" s="340" t="s">
        <v>1376</v>
      </c>
      <c r="AA259" s="340" t="s">
        <v>1376</v>
      </c>
      <c r="AB259" s="346" t="s">
        <v>1475</v>
      </c>
      <c r="AC259" s="340" t="s">
        <v>1376</v>
      </c>
      <c r="AD259" s="340"/>
      <c r="AE259" s="375" t="s">
        <v>3678</v>
      </c>
      <c r="AF259" s="340"/>
    </row>
    <row r="260" spans="1:32" ht="70.5" x14ac:dyDescent="0.2">
      <c r="A260" s="338">
        <v>21887</v>
      </c>
      <c r="B260" s="339">
        <v>29547</v>
      </c>
      <c r="C260" s="339"/>
      <c r="D260" s="340" t="s">
        <v>1460</v>
      </c>
      <c r="E260" s="339" t="s">
        <v>1536</v>
      </c>
      <c r="F260" s="339" t="s">
        <v>91</v>
      </c>
      <c r="G260" s="340" t="s">
        <v>3679</v>
      </c>
      <c r="H260" s="340"/>
      <c r="I260" s="340" t="s">
        <v>3680</v>
      </c>
      <c r="J260" s="339" t="s">
        <v>1464</v>
      </c>
      <c r="K260" s="339" t="s">
        <v>3681</v>
      </c>
      <c r="L260" s="339" t="s">
        <v>3682</v>
      </c>
      <c r="M260" s="339" t="s">
        <v>1467</v>
      </c>
      <c r="N260" s="339" t="s">
        <v>3683</v>
      </c>
      <c r="O260" s="339" t="s">
        <v>3684</v>
      </c>
      <c r="P260" s="339" t="s">
        <v>1470</v>
      </c>
      <c r="Q260" s="339">
        <v>3076</v>
      </c>
      <c r="R260" s="339" t="s">
        <v>3685</v>
      </c>
      <c r="S260" s="350" t="s">
        <v>3686</v>
      </c>
      <c r="T260" s="339" t="s">
        <v>1742</v>
      </c>
      <c r="U260" s="344">
        <v>43706</v>
      </c>
      <c r="V260" s="344">
        <v>44802</v>
      </c>
      <c r="W260" s="345" t="s">
        <v>1376</v>
      </c>
      <c r="X260" s="340" t="s">
        <v>1475</v>
      </c>
      <c r="Y260" s="340" t="s">
        <v>1475</v>
      </c>
      <c r="Z260" s="340" t="s">
        <v>1475</v>
      </c>
      <c r="AA260" s="340" t="s">
        <v>1376</v>
      </c>
      <c r="AB260" s="346" t="s">
        <v>1475</v>
      </c>
      <c r="AC260" s="340" t="s">
        <v>1376</v>
      </c>
      <c r="AD260" s="340"/>
      <c r="AE260" s="375" t="s">
        <v>3687</v>
      </c>
      <c r="AF260" s="340"/>
    </row>
    <row r="261" spans="1:32" ht="51" x14ac:dyDescent="0.2">
      <c r="A261" s="338">
        <v>14419</v>
      </c>
      <c r="B261" s="339">
        <v>21644</v>
      </c>
      <c r="C261" s="339"/>
      <c r="D261" s="340" t="s">
        <v>1460</v>
      </c>
      <c r="E261" s="339" t="s">
        <v>1536</v>
      </c>
      <c r="F261" s="339" t="s">
        <v>91</v>
      </c>
      <c r="G261" s="339" t="s">
        <v>3688</v>
      </c>
      <c r="H261" s="339"/>
      <c r="I261" s="340" t="s">
        <v>3689</v>
      </c>
      <c r="J261" s="339" t="s">
        <v>1464</v>
      </c>
      <c r="K261" s="339" t="s">
        <v>3690</v>
      </c>
      <c r="L261" s="339" t="s">
        <v>3691</v>
      </c>
      <c r="M261" s="339" t="s">
        <v>1483</v>
      </c>
      <c r="N261" s="340" t="s">
        <v>3692</v>
      </c>
      <c r="O261" s="340" t="s">
        <v>3693</v>
      </c>
      <c r="P261" s="340" t="s">
        <v>1470</v>
      </c>
      <c r="Q261" s="340">
        <v>3757</v>
      </c>
      <c r="R261" s="340" t="s">
        <v>3694</v>
      </c>
      <c r="S261" s="343" t="s">
        <v>3695</v>
      </c>
      <c r="T261" s="339" t="s">
        <v>1742</v>
      </c>
      <c r="U261" s="344">
        <v>43466</v>
      </c>
      <c r="V261" s="364">
        <v>44561</v>
      </c>
      <c r="W261" s="345" t="s">
        <v>1376</v>
      </c>
      <c r="X261" s="340" t="s">
        <v>1475</v>
      </c>
      <c r="Y261" s="340" t="s">
        <v>1475</v>
      </c>
      <c r="Z261" s="340" t="s">
        <v>1475</v>
      </c>
      <c r="AA261" s="340" t="s">
        <v>1376</v>
      </c>
      <c r="AB261" s="346" t="s">
        <v>1376</v>
      </c>
      <c r="AC261" s="340" t="s">
        <v>1376</v>
      </c>
      <c r="AD261" s="340"/>
      <c r="AE261" s="349" t="s">
        <v>1489</v>
      </c>
      <c r="AF261" s="340"/>
    </row>
    <row r="262" spans="1:32" ht="76.5" x14ac:dyDescent="0.2">
      <c r="A262" s="338">
        <v>1453</v>
      </c>
      <c r="B262" s="339">
        <v>4640</v>
      </c>
      <c r="C262" s="339"/>
      <c r="D262" s="340" t="s">
        <v>1524</v>
      </c>
      <c r="E262" s="339" t="s">
        <v>1536</v>
      </c>
      <c r="F262" s="339" t="s">
        <v>48</v>
      </c>
      <c r="G262" s="340" t="s">
        <v>3696</v>
      </c>
      <c r="H262" s="340"/>
      <c r="I262" s="340" t="s">
        <v>3697</v>
      </c>
      <c r="J262" s="339" t="s">
        <v>1494</v>
      </c>
      <c r="K262" s="339" t="s">
        <v>3698</v>
      </c>
      <c r="L262" s="339" t="s">
        <v>3699</v>
      </c>
      <c r="M262" s="339" t="s">
        <v>1467</v>
      </c>
      <c r="N262" s="339" t="s">
        <v>3700</v>
      </c>
      <c r="O262" s="339" t="s">
        <v>3701</v>
      </c>
      <c r="P262" s="339" t="s">
        <v>1470</v>
      </c>
      <c r="Q262" s="339">
        <v>3016</v>
      </c>
      <c r="R262" s="339" t="s">
        <v>3702</v>
      </c>
      <c r="S262" s="343" t="s">
        <v>3703</v>
      </c>
      <c r="T262" s="339" t="s">
        <v>1473</v>
      </c>
      <c r="U262" s="344">
        <v>43466</v>
      </c>
      <c r="V262" s="344">
        <v>45291</v>
      </c>
      <c r="W262" s="345" t="s">
        <v>1474</v>
      </c>
      <c r="X262" s="340" t="s">
        <v>1376</v>
      </c>
      <c r="Y262" s="340" t="s">
        <v>1376</v>
      </c>
      <c r="Z262" s="340" t="s">
        <v>1376</v>
      </c>
      <c r="AA262" s="340" t="s">
        <v>1376</v>
      </c>
      <c r="AB262" s="346" t="s">
        <v>1376</v>
      </c>
      <c r="AC262" s="340" t="s">
        <v>1376</v>
      </c>
      <c r="AD262" s="340"/>
      <c r="AE262" s="349" t="s">
        <v>3704</v>
      </c>
      <c r="AF262" s="340"/>
    </row>
    <row r="263" spans="1:32" ht="51" x14ac:dyDescent="0.2">
      <c r="A263" s="338">
        <v>1466</v>
      </c>
      <c r="B263" s="339">
        <v>6381</v>
      </c>
      <c r="C263" s="339"/>
      <c r="D263" s="340" t="s">
        <v>1524</v>
      </c>
      <c r="E263" s="339" t="s">
        <v>1525</v>
      </c>
      <c r="F263" s="339" t="s">
        <v>83</v>
      </c>
      <c r="G263" s="340" t="s">
        <v>3705</v>
      </c>
      <c r="H263" s="340"/>
      <c r="I263" s="340" t="s">
        <v>3706</v>
      </c>
      <c r="J263" s="339" t="s">
        <v>1464</v>
      </c>
      <c r="K263" s="339" t="s">
        <v>3274</v>
      </c>
      <c r="L263" s="339" t="s">
        <v>3707</v>
      </c>
      <c r="M263" s="339" t="s">
        <v>1483</v>
      </c>
      <c r="N263" s="339" t="s">
        <v>3708</v>
      </c>
      <c r="O263" s="339" t="s">
        <v>3709</v>
      </c>
      <c r="P263" s="339" t="s">
        <v>1470</v>
      </c>
      <c r="Q263" s="339">
        <v>3241</v>
      </c>
      <c r="R263" s="339" t="s">
        <v>3710</v>
      </c>
      <c r="S263" s="343" t="s">
        <v>3711</v>
      </c>
      <c r="T263" s="339" t="s">
        <v>1473</v>
      </c>
      <c r="U263" s="344">
        <v>43466</v>
      </c>
      <c r="V263" s="344">
        <v>45291</v>
      </c>
      <c r="W263" s="345" t="s">
        <v>1376</v>
      </c>
      <c r="X263" s="340" t="s">
        <v>1475</v>
      </c>
      <c r="Y263" s="340" t="s">
        <v>3712</v>
      </c>
      <c r="Z263" s="340" t="s">
        <v>1475</v>
      </c>
      <c r="AA263" s="340" t="s">
        <v>1376</v>
      </c>
      <c r="AB263" s="346" t="s">
        <v>1376</v>
      </c>
      <c r="AC263" s="340" t="s">
        <v>1376</v>
      </c>
      <c r="AD263" s="340"/>
      <c r="AE263" s="349" t="s">
        <v>1489</v>
      </c>
      <c r="AF263" s="340"/>
    </row>
    <row r="264" spans="1:32" ht="63.75" x14ac:dyDescent="0.2">
      <c r="A264" s="338">
        <v>1469</v>
      </c>
      <c r="B264" s="339">
        <v>6419</v>
      </c>
      <c r="C264" s="339"/>
      <c r="D264" s="340" t="s">
        <v>1524</v>
      </c>
      <c r="E264" s="339" t="s">
        <v>1536</v>
      </c>
      <c r="F264" s="339" t="s">
        <v>67</v>
      </c>
      <c r="G264" s="340" t="s">
        <v>3713</v>
      </c>
      <c r="H264" s="340"/>
      <c r="I264" s="340" t="s">
        <v>3714</v>
      </c>
      <c r="J264" s="339" t="s">
        <v>1464</v>
      </c>
      <c r="K264" s="339" t="s">
        <v>3715</v>
      </c>
      <c r="L264" s="339" t="s">
        <v>3716</v>
      </c>
      <c r="M264" s="339" t="s">
        <v>1765</v>
      </c>
      <c r="N264" s="339" t="s">
        <v>3717</v>
      </c>
      <c r="O264" s="339" t="s">
        <v>3718</v>
      </c>
      <c r="P264" s="339" t="s">
        <v>1470</v>
      </c>
      <c r="Q264" s="339">
        <v>3032</v>
      </c>
      <c r="R264" s="339" t="s">
        <v>3719</v>
      </c>
      <c r="S264" s="350" t="s">
        <v>3720</v>
      </c>
      <c r="T264" s="339" t="s">
        <v>1473</v>
      </c>
      <c r="U264" s="344">
        <v>43466</v>
      </c>
      <c r="V264" s="344">
        <v>45291</v>
      </c>
      <c r="W264" s="345" t="s">
        <v>1474</v>
      </c>
      <c r="X264" s="340" t="s">
        <v>1376</v>
      </c>
      <c r="Y264" s="340" t="s">
        <v>1376</v>
      </c>
      <c r="Z264" s="340" t="s">
        <v>1376</v>
      </c>
      <c r="AA264" s="340" t="s">
        <v>1376</v>
      </c>
      <c r="AB264" s="346" t="s">
        <v>1376</v>
      </c>
      <c r="AC264" s="340" t="s">
        <v>1376</v>
      </c>
      <c r="AD264" s="340"/>
      <c r="AE264" s="349" t="s">
        <v>3109</v>
      </c>
      <c r="AF264" s="340"/>
    </row>
    <row r="265" spans="1:32" ht="51" x14ac:dyDescent="0.2">
      <c r="A265" s="338">
        <v>15116</v>
      </c>
      <c r="B265" s="339">
        <v>29552</v>
      </c>
      <c r="C265" s="339"/>
      <c r="D265" s="340" t="s">
        <v>1477</v>
      </c>
      <c r="E265" s="339" t="s">
        <v>1478</v>
      </c>
      <c r="F265" s="339" t="s">
        <v>57</v>
      </c>
      <c r="G265" s="346" t="s">
        <v>3721</v>
      </c>
      <c r="H265" s="340"/>
      <c r="I265" s="340" t="s">
        <v>3722</v>
      </c>
      <c r="J265" s="339" t="s">
        <v>1464</v>
      </c>
      <c r="K265" s="339" t="s">
        <v>3723</v>
      </c>
      <c r="L265" s="339" t="s">
        <v>3724</v>
      </c>
      <c r="M265" s="339" t="s">
        <v>1483</v>
      </c>
      <c r="N265" s="339" t="s">
        <v>3725</v>
      </c>
      <c r="O265" s="339" t="s">
        <v>3726</v>
      </c>
      <c r="P265" s="339" t="s">
        <v>1470</v>
      </c>
      <c r="Q265" s="339">
        <v>3115</v>
      </c>
      <c r="R265" s="339" t="s">
        <v>3727</v>
      </c>
      <c r="S265" s="350" t="s">
        <v>3728</v>
      </c>
      <c r="T265" s="339" t="s">
        <v>1742</v>
      </c>
      <c r="U265" s="344">
        <v>43769</v>
      </c>
      <c r="V265" s="344">
        <v>44865</v>
      </c>
      <c r="W265" s="345" t="s">
        <v>1475</v>
      </c>
      <c r="X265" s="340" t="s">
        <v>1475</v>
      </c>
      <c r="Y265" s="340" t="s">
        <v>1475</v>
      </c>
      <c r="Z265" s="340" t="s">
        <v>1475</v>
      </c>
      <c r="AA265" s="340" t="s">
        <v>1376</v>
      </c>
      <c r="AB265" s="346" t="s">
        <v>1376</v>
      </c>
      <c r="AC265" s="340" t="s">
        <v>1376</v>
      </c>
      <c r="AD265" s="340"/>
      <c r="AE265" s="349" t="s">
        <v>1489</v>
      </c>
      <c r="AF265" s="340"/>
    </row>
    <row r="266" spans="1:32" ht="30" x14ac:dyDescent="0.2">
      <c r="A266" s="338">
        <v>22240</v>
      </c>
      <c r="B266" s="355">
        <v>3652</v>
      </c>
      <c r="C266" s="355"/>
      <c r="D266" s="340" t="s">
        <v>1555</v>
      </c>
      <c r="E266" s="339" t="s">
        <v>1556</v>
      </c>
      <c r="F266" s="339" t="s">
        <v>23</v>
      </c>
      <c r="G266" s="355" t="s">
        <v>3729</v>
      </c>
      <c r="H266" s="355" t="s">
        <v>3730</v>
      </c>
      <c r="I266" s="340" t="s">
        <v>3731</v>
      </c>
      <c r="J266" s="355" t="s">
        <v>1464</v>
      </c>
      <c r="K266" s="355" t="s">
        <v>3732</v>
      </c>
      <c r="L266" s="355" t="s">
        <v>3733</v>
      </c>
      <c r="M266" s="355" t="s">
        <v>3734</v>
      </c>
      <c r="N266" s="355" t="s">
        <v>3735</v>
      </c>
      <c r="O266" s="355" t="s">
        <v>3736</v>
      </c>
      <c r="P266" s="355" t="s">
        <v>1470</v>
      </c>
      <c r="Q266" s="355">
        <v>3822</v>
      </c>
      <c r="R266" s="355" t="s">
        <v>3737</v>
      </c>
      <c r="S266" s="343" t="s">
        <v>3738</v>
      </c>
      <c r="T266" s="340" t="s">
        <v>1742</v>
      </c>
      <c r="U266" s="344">
        <v>43466</v>
      </c>
      <c r="V266" s="364">
        <v>44561</v>
      </c>
      <c r="W266" s="345" t="s">
        <v>1475</v>
      </c>
      <c r="X266" s="340" t="s">
        <v>1376</v>
      </c>
      <c r="Y266" s="340" t="s">
        <v>1376</v>
      </c>
      <c r="Z266" s="340" t="s">
        <v>1475</v>
      </c>
      <c r="AA266" s="340" t="s">
        <v>1376</v>
      </c>
      <c r="AB266" s="346" t="s">
        <v>1475</v>
      </c>
      <c r="AC266" s="340" t="s">
        <v>1376</v>
      </c>
      <c r="AD266" s="353"/>
      <c r="AE266" s="376" t="s">
        <v>2876</v>
      </c>
      <c r="AF266" s="340"/>
    </row>
    <row r="267" spans="1:32" ht="51" x14ac:dyDescent="0.2">
      <c r="A267" s="338">
        <v>14415</v>
      </c>
      <c r="B267" s="339">
        <v>20274</v>
      </c>
      <c r="C267" s="339"/>
      <c r="D267" s="340" t="s">
        <v>1460</v>
      </c>
      <c r="E267" s="339" t="s">
        <v>1461</v>
      </c>
      <c r="F267" s="339" t="s">
        <v>28</v>
      </c>
      <c r="G267" s="339" t="s">
        <v>3739</v>
      </c>
      <c r="H267" s="339"/>
      <c r="I267" s="340" t="s">
        <v>3740</v>
      </c>
      <c r="J267" s="339" t="s">
        <v>1635</v>
      </c>
      <c r="K267" s="339" t="s">
        <v>3741</v>
      </c>
      <c r="L267" s="339" t="s">
        <v>3742</v>
      </c>
      <c r="M267" s="339" t="s">
        <v>1483</v>
      </c>
      <c r="N267" s="339" t="s">
        <v>3743</v>
      </c>
      <c r="O267" s="340" t="s">
        <v>3744</v>
      </c>
      <c r="P267" s="340" t="s">
        <v>1470</v>
      </c>
      <c r="Q267" s="340">
        <v>3527</v>
      </c>
      <c r="R267" s="340" t="s">
        <v>3745</v>
      </c>
      <c r="S267" s="343" t="s">
        <v>3746</v>
      </c>
      <c r="T267" s="339" t="s">
        <v>1742</v>
      </c>
      <c r="U267" s="344">
        <v>43466</v>
      </c>
      <c r="V267" s="364">
        <v>44561</v>
      </c>
      <c r="W267" s="345" t="s">
        <v>1376</v>
      </c>
      <c r="X267" s="340" t="s">
        <v>1475</v>
      </c>
      <c r="Y267" s="340" t="s">
        <v>3747</v>
      </c>
      <c r="Z267" s="340" t="s">
        <v>1475</v>
      </c>
      <c r="AA267" s="340" t="s">
        <v>1376</v>
      </c>
      <c r="AB267" s="346" t="s">
        <v>1376</v>
      </c>
      <c r="AC267" s="340" t="s">
        <v>1376</v>
      </c>
      <c r="AD267" s="340"/>
      <c r="AE267" s="349" t="s">
        <v>1489</v>
      </c>
      <c r="AF267" s="340"/>
    </row>
    <row r="268" spans="1:32" ht="76.5" x14ac:dyDescent="0.2">
      <c r="A268" s="338">
        <v>1421</v>
      </c>
      <c r="B268" s="339">
        <v>4179</v>
      </c>
      <c r="C268" s="339"/>
      <c r="D268" s="340" t="s">
        <v>1524</v>
      </c>
      <c r="E268" s="339" t="s">
        <v>1536</v>
      </c>
      <c r="F268" s="339" t="s">
        <v>3137</v>
      </c>
      <c r="G268" s="340" t="s">
        <v>3748</v>
      </c>
      <c r="H268" s="340"/>
      <c r="I268" s="340" t="s">
        <v>3749</v>
      </c>
      <c r="J268" s="339" t="s">
        <v>1494</v>
      </c>
      <c r="K268" s="339" t="s">
        <v>3750</v>
      </c>
      <c r="L268" s="339" t="s">
        <v>3751</v>
      </c>
      <c r="M268" s="339" t="s">
        <v>3752</v>
      </c>
      <c r="N268" s="339" t="s">
        <v>3753</v>
      </c>
      <c r="O268" s="339" t="s">
        <v>3143</v>
      </c>
      <c r="P268" s="339" t="s">
        <v>1470</v>
      </c>
      <c r="Q268" s="339">
        <v>3030</v>
      </c>
      <c r="R268" s="339" t="s">
        <v>3754</v>
      </c>
      <c r="S268" s="350" t="s">
        <v>3755</v>
      </c>
      <c r="T268" s="339" t="s">
        <v>1473</v>
      </c>
      <c r="U268" s="344">
        <v>43466</v>
      </c>
      <c r="V268" s="344">
        <v>45291</v>
      </c>
      <c r="W268" s="345" t="s">
        <v>1474</v>
      </c>
      <c r="X268" s="340" t="s">
        <v>1376</v>
      </c>
      <c r="Y268" s="340" t="s">
        <v>1376</v>
      </c>
      <c r="Z268" s="340" t="s">
        <v>1376</v>
      </c>
      <c r="AA268" s="340" t="s">
        <v>1376</v>
      </c>
      <c r="AB268" s="346" t="s">
        <v>1376</v>
      </c>
      <c r="AC268" s="340" t="s">
        <v>1376</v>
      </c>
      <c r="AD268" s="340"/>
      <c r="AE268" s="349" t="s">
        <v>1546</v>
      </c>
      <c r="AF268" s="340"/>
    </row>
    <row r="269" spans="1:32" ht="76.5" x14ac:dyDescent="0.2">
      <c r="A269" s="338">
        <v>4995</v>
      </c>
      <c r="B269" s="339">
        <v>4207</v>
      </c>
      <c r="C269" s="339"/>
      <c r="D269" s="340" t="s">
        <v>1524</v>
      </c>
      <c r="E269" s="339" t="s">
        <v>1536</v>
      </c>
      <c r="F269" s="339" t="s">
        <v>59</v>
      </c>
      <c r="G269" s="340" t="s">
        <v>3756</v>
      </c>
      <c r="H269" s="340"/>
      <c r="I269" s="340" t="s">
        <v>3757</v>
      </c>
      <c r="J269" s="339" t="s">
        <v>1464</v>
      </c>
      <c r="K269" s="339" t="s">
        <v>2621</v>
      </c>
      <c r="L269" s="339" t="s">
        <v>3758</v>
      </c>
      <c r="M269" s="339" t="s">
        <v>1483</v>
      </c>
      <c r="N269" s="339" t="s">
        <v>3759</v>
      </c>
      <c r="O269" s="339" t="s">
        <v>3760</v>
      </c>
      <c r="P269" s="339" t="s">
        <v>1470</v>
      </c>
      <c r="Q269" s="339">
        <v>3013</v>
      </c>
      <c r="R269" s="339" t="s">
        <v>3761</v>
      </c>
      <c r="S269" s="343" t="s">
        <v>3762</v>
      </c>
      <c r="T269" s="339" t="s">
        <v>1473</v>
      </c>
      <c r="U269" s="344">
        <v>43466</v>
      </c>
      <c r="V269" s="344">
        <v>45291</v>
      </c>
      <c r="W269" s="345" t="s">
        <v>1474</v>
      </c>
      <c r="X269" s="340" t="s">
        <v>1376</v>
      </c>
      <c r="Y269" s="340" t="s">
        <v>1376</v>
      </c>
      <c r="Z269" s="340" t="s">
        <v>1376</v>
      </c>
      <c r="AA269" s="340" t="s">
        <v>1376</v>
      </c>
      <c r="AB269" s="346" t="s">
        <v>1376</v>
      </c>
      <c r="AC269" s="340" t="s">
        <v>1376</v>
      </c>
      <c r="AD269" s="340"/>
      <c r="AE269" s="349" t="s">
        <v>1546</v>
      </c>
      <c r="AF269" s="340"/>
    </row>
    <row r="270" spans="1:32" ht="63.75" x14ac:dyDescent="0.2">
      <c r="A270" s="338">
        <v>15123</v>
      </c>
      <c r="B270" s="340">
        <v>21765</v>
      </c>
      <c r="C270" s="340"/>
      <c r="D270" s="340" t="s">
        <v>1477</v>
      </c>
      <c r="E270" s="340" t="s">
        <v>1490</v>
      </c>
      <c r="F270" s="340" t="s">
        <v>1934</v>
      </c>
      <c r="G270" s="340" t="s">
        <v>3763</v>
      </c>
      <c r="H270" s="340"/>
      <c r="I270" s="340" t="s">
        <v>3764</v>
      </c>
      <c r="J270" s="340" t="s">
        <v>1464</v>
      </c>
      <c r="K270" s="340" t="s">
        <v>3042</v>
      </c>
      <c r="L270" s="340" t="s">
        <v>1506</v>
      </c>
      <c r="M270" s="340" t="s">
        <v>1628</v>
      </c>
      <c r="N270" s="340" t="s">
        <v>3765</v>
      </c>
      <c r="O270" s="340" t="s">
        <v>3766</v>
      </c>
      <c r="P270" s="340" t="s">
        <v>1470</v>
      </c>
      <c r="Q270" s="340">
        <v>3730</v>
      </c>
      <c r="R270" s="340" t="s">
        <v>3767</v>
      </c>
      <c r="S270" s="343" t="s">
        <v>3768</v>
      </c>
      <c r="T270" s="339" t="s">
        <v>1742</v>
      </c>
      <c r="U270" s="344">
        <v>43466</v>
      </c>
      <c r="V270" s="364">
        <v>44561</v>
      </c>
      <c r="W270" s="345" t="s">
        <v>1474</v>
      </c>
      <c r="X270" s="340" t="s">
        <v>1376</v>
      </c>
      <c r="Y270" s="340" t="s">
        <v>1376</v>
      </c>
      <c r="Z270" s="340" t="s">
        <v>1376</v>
      </c>
      <c r="AA270" s="340" t="s">
        <v>1376</v>
      </c>
      <c r="AB270" s="346" t="s">
        <v>1376</v>
      </c>
      <c r="AC270" s="340" t="s">
        <v>1376</v>
      </c>
      <c r="AD270" s="340"/>
      <c r="AE270" s="349" t="s">
        <v>2194</v>
      </c>
      <c r="AF270" s="340"/>
    </row>
    <row r="271" spans="1:32" ht="51" x14ac:dyDescent="0.2">
      <c r="A271" s="338">
        <v>15121</v>
      </c>
      <c r="B271" s="340">
        <v>20278</v>
      </c>
      <c r="C271" s="340"/>
      <c r="D271" s="340" t="s">
        <v>1477</v>
      </c>
      <c r="E271" s="340" t="s">
        <v>1478</v>
      </c>
      <c r="F271" s="340" t="s">
        <v>60</v>
      </c>
      <c r="G271" s="340" t="s">
        <v>3769</v>
      </c>
      <c r="H271" s="340"/>
      <c r="I271" s="340" t="s">
        <v>3770</v>
      </c>
      <c r="J271" s="340" t="s">
        <v>1464</v>
      </c>
      <c r="K271" s="340" t="s">
        <v>1529</v>
      </c>
      <c r="L271" s="340" t="s">
        <v>3771</v>
      </c>
      <c r="M271" s="340" t="s">
        <v>1483</v>
      </c>
      <c r="N271" s="340" t="s">
        <v>3772</v>
      </c>
      <c r="O271" s="340" t="s">
        <v>3773</v>
      </c>
      <c r="P271" s="340" t="s">
        <v>1470</v>
      </c>
      <c r="Q271" s="340">
        <v>3136</v>
      </c>
      <c r="R271" s="340" t="s">
        <v>3774</v>
      </c>
      <c r="S271" s="343" t="s">
        <v>3775</v>
      </c>
      <c r="T271" s="339" t="s">
        <v>1473</v>
      </c>
      <c r="U271" s="344">
        <v>43466</v>
      </c>
      <c r="V271" s="344">
        <v>45291</v>
      </c>
      <c r="W271" s="345" t="s">
        <v>1376</v>
      </c>
      <c r="X271" s="340" t="s">
        <v>1475</v>
      </c>
      <c r="Y271" s="340" t="s">
        <v>1475</v>
      </c>
      <c r="Z271" s="340" t="s">
        <v>1475</v>
      </c>
      <c r="AA271" s="340" t="s">
        <v>1376</v>
      </c>
      <c r="AB271" s="346" t="s">
        <v>1376</v>
      </c>
      <c r="AC271" s="340" t="s">
        <v>1376</v>
      </c>
      <c r="AD271" s="340"/>
      <c r="AE271" s="349" t="s">
        <v>1489</v>
      </c>
      <c r="AF271" s="340"/>
    </row>
    <row r="272" spans="1:32" ht="76.5" x14ac:dyDescent="0.2">
      <c r="A272" s="338">
        <v>1521</v>
      </c>
      <c r="B272" s="339">
        <v>4208</v>
      </c>
      <c r="C272" s="339"/>
      <c r="D272" s="340" t="s">
        <v>1524</v>
      </c>
      <c r="E272" s="339" t="s">
        <v>1536</v>
      </c>
      <c r="F272" s="339" t="s">
        <v>61</v>
      </c>
      <c r="G272" s="340" t="s">
        <v>3776</v>
      </c>
      <c r="H272" s="340" t="s">
        <v>3777</v>
      </c>
      <c r="I272" s="340" t="s">
        <v>3776</v>
      </c>
      <c r="J272" s="339" t="s">
        <v>1464</v>
      </c>
      <c r="K272" s="339" t="s">
        <v>2160</v>
      </c>
      <c r="L272" s="339" t="s">
        <v>3778</v>
      </c>
      <c r="M272" s="339" t="s">
        <v>3779</v>
      </c>
      <c r="N272" s="339" t="s">
        <v>3780</v>
      </c>
      <c r="O272" s="339" t="s">
        <v>1520</v>
      </c>
      <c r="P272" s="339" t="s">
        <v>1470</v>
      </c>
      <c r="Q272" s="339">
        <v>8007</v>
      </c>
      <c r="R272" s="339" t="s">
        <v>3781</v>
      </c>
      <c r="S272" s="343" t="s">
        <v>3782</v>
      </c>
      <c r="T272" s="339" t="s">
        <v>1742</v>
      </c>
      <c r="U272" s="344">
        <v>43466</v>
      </c>
      <c r="V272" s="364">
        <v>44561</v>
      </c>
      <c r="W272" s="345" t="s">
        <v>1376</v>
      </c>
      <c r="X272" s="340" t="s">
        <v>1475</v>
      </c>
      <c r="Y272" s="340" t="s">
        <v>3783</v>
      </c>
      <c r="Z272" s="340" t="s">
        <v>1475</v>
      </c>
      <c r="AA272" s="340" t="s">
        <v>1376</v>
      </c>
      <c r="AB272" s="346" t="s">
        <v>1475</v>
      </c>
      <c r="AC272" s="340" t="s">
        <v>1376</v>
      </c>
      <c r="AD272" s="340"/>
      <c r="AE272" s="361" t="s">
        <v>3784</v>
      </c>
      <c r="AF272" s="340"/>
    </row>
    <row r="273" spans="1:32" ht="63.75" x14ac:dyDescent="0.2">
      <c r="A273" s="338">
        <v>10675</v>
      </c>
      <c r="B273" s="339">
        <v>21619</v>
      </c>
      <c r="C273" s="339"/>
      <c r="D273" s="340" t="s">
        <v>1460</v>
      </c>
      <c r="E273" s="339" t="s">
        <v>1536</v>
      </c>
      <c r="F273" s="339" t="s">
        <v>69</v>
      </c>
      <c r="G273" s="339" t="s">
        <v>3785</v>
      </c>
      <c r="H273" s="339" t="s">
        <v>3786</v>
      </c>
      <c r="I273" s="340" t="s">
        <v>3787</v>
      </c>
      <c r="J273" s="339" t="s">
        <v>1494</v>
      </c>
      <c r="K273" s="339" t="s">
        <v>3788</v>
      </c>
      <c r="L273" s="339" t="s">
        <v>3789</v>
      </c>
      <c r="M273" s="339" t="s">
        <v>1467</v>
      </c>
      <c r="N273" s="341" t="s">
        <v>3790</v>
      </c>
      <c r="O273" s="340" t="s">
        <v>2291</v>
      </c>
      <c r="P273" s="340" t="s">
        <v>1470</v>
      </c>
      <c r="Q273" s="340">
        <v>3046</v>
      </c>
      <c r="R273" s="340" t="s">
        <v>3791</v>
      </c>
      <c r="S273" s="343" t="s">
        <v>3792</v>
      </c>
      <c r="T273" s="339" t="s">
        <v>1473</v>
      </c>
      <c r="U273" s="344">
        <v>43466</v>
      </c>
      <c r="V273" s="344">
        <v>45291</v>
      </c>
      <c r="W273" s="345" t="s">
        <v>1474</v>
      </c>
      <c r="X273" s="340" t="s">
        <v>1376</v>
      </c>
      <c r="Y273" s="340" t="s">
        <v>1376</v>
      </c>
      <c r="Z273" s="340" t="s">
        <v>1376</v>
      </c>
      <c r="AA273" s="340" t="s">
        <v>1376</v>
      </c>
      <c r="AB273" s="346" t="s">
        <v>1475</v>
      </c>
      <c r="AC273" s="340" t="s">
        <v>1376</v>
      </c>
      <c r="AD273" s="340"/>
      <c r="AE273" s="389" t="s">
        <v>3793</v>
      </c>
      <c r="AF273" s="340"/>
    </row>
    <row r="274" spans="1:32" ht="30" x14ac:dyDescent="0.2">
      <c r="A274" s="338">
        <v>19765</v>
      </c>
      <c r="B274" s="339">
        <v>29505</v>
      </c>
      <c r="C274" s="339"/>
      <c r="D274" s="340" t="s">
        <v>1524</v>
      </c>
      <c r="E274" s="339" t="s">
        <v>1536</v>
      </c>
      <c r="F274" s="339" t="s">
        <v>27</v>
      </c>
      <c r="G274" s="340" t="s">
        <v>3794</v>
      </c>
      <c r="H274" s="340" t="s">
        <v>3795</v>
      </c>
      <c r="I274" s="340" t="s">
        <v>3796</v>
      </c>
      <c r="J274" s="339" t="s">
        <v>1464</v>
      </c>
      <c r="K274" s="339" t="s">
        <v>3346</v>
      </c>
      <c r="L274" s="339" t="s">
        <v>3797</v>
      </c>
      <c r="M274" s="339" t="s">
        <v>1467</v>
      </c>
      <c r="N274" s="339" t="s">
        <v>3798</v>
      </c>
      <c r="O274" s="339" t="s">
        <v>2121</v>
      </c>
      <c r="P274" s="339" t="s">
        <v>1470</v>
      </c>
      <c r="Q274" s="339">
        <v>3020</v>
      </c>
      <c r="R274" s="339" t="s">
        <v>3799</v>
      </c>
      <c r="S274" s="343" t="s">
        <v>3800</v>
      </c>
      <c r="T274" s="339" t="s">
        <v>1473</v>
      </c>
      <c r="U274" s="344">
        <v>43466</v>
      </c>
      <c r="V274" s="344">
        <v>45291</v>
      </c>
      <c r="W274" s="345" t="s">
        <v>1376</v>
      </c>
      <c r="X274" s="340" t="s">
        <v>1475</v>
      </c>
      <c r="Y274" s="340" t="s">
        <v>1475</v>
      </c>
      <c r="Z274" s="340" t="s">
        <v>1475</v>
      </c>
      <c r="AA274" s="340" t="s">
        <v>1376</v>
      </c>
      <c r="AB274" s="346" t="s">
        <v>1475</v>
      </c>
      <c r="AC274" s="340" t="s">
        <v>1376</v>
      </c>
      <c r="AD274" s="340"/>
      <c r="AE274" s="340" t="s">
        <v>3801</v>
      </c>
      <c r="AF274" s="340"/>
    </row>
    <row r="275" spans="1:32" ht="40.5" x14ac:dyDescent="0.2">
      <c r="A275" s="338">
        <v>19720</v>
      </c>
      <c r="B275" s="339">
        <v>29520</v>
      </c>
      <c r="C275" s="339"/>
      <c r="D275" s="340" t="s">
        <v>1460</v>
      </c>
      <c r="E275" s="339" t="s">
        <v>1461</v>
      </c>
      <c r="F275" s="339" t="s">
        <v>63</v>
      </c>
      <c r="G275" s="339" t="s">
        <v>3802</v>
      </c>
      <c r="H275" s="339"/>
      <c r="I275" s="340" t="s">
        <v>3803</v>
      </c>
      <c r="J275" s="339" t="s">
        <v>1597</v>
      </c>
      <c r="K275" s="339" t="s">
        <v>3804</v>
      </c>
      <c r="L275" s="339" t="s">
        <v>2476</v>
      </c>
      <c r="M275" s="339" t="s">
        <v>1483</v>
      </c>
      <c r="N275" s="339" t="s">
        <v>3805</v>
      </c>
      <c r="O275" s="340" t="s">
        <v>1897</v>
      </c>
      <c r="P275" s="340" t="s">
        <v>1470</v>
      </c>
      <c r="Q275" s="340">
        <v>3500</v>
      </c>
      <c r="R275" s="340" t="s">
        <v>3806</v>
      </c>
      <c r="S275" s="350" t="s">
        <v>3807</v>
      </c>
      <c r="T275" s="339" t="s">
        <v>1742</v>
      </c>
      <c r="U275" s="344">
        <v>43466</v>
      </c>
      <c r="V275" s="364">
        <v>44561</v>
      </c>
      <c r="W275" s="345" t="s">
        <v>1376</v>
      </c>
      <c r="X275" s="340" t="s">
        <v>1475</v>
      </c>
      <c r="Y275" s="340" t="s">
        <v>1475</v>
      </c>
      <c r="Z275" s="340" t="s">
        <v>1475</v>
      </c>
      <c r="AA275" s="340" t="s">
        <v>1376</v>
      </c>
      <c r="AB275" s="346" t="s">
        <v>1475</v>
      </c>
      <c r="AC275" s="340" t="s">
        <v>1376</v>
      </c>
      <c r="AD275" s="340"/>
      <c r="AE275" s="375" t="s">
        <v>3808</v>
      </c>
      <c r="AF275" s="340"/>
    </row>
    <row r="277" spans="1:32" ht="18" customHeight="1" x14ac:dyDescent="0.2">
      <c r="E277" s="391" t="s">
        <v>3809</v>
      </c>
      <c r="F277" s="392"/>
      <c r="G277" s="393"/>
    </row>
    <row r="278" spans="1:32" ht="25.5" customHeight="1" x14ac:dyDescent="0.2">
      <c r="E278" s="395" t="s">
        <v>3810</v>
      </c>
      <c r="F278" s="396">
        <f>+COUNTA(D2:D275)</f>
        <v>274</v>
      </c>
      <c r="G278" s="393"/>
    </row>
    <row r="279" spans="1:32" ht="25.5" customHeight="1" x14ac:dyDescent="0.2">
      <c r="E279" s="397" t="str">
        <f>"BSW = "&amp;COUNTIF(E2:E275,"BSW")</f>
        <v>BSW = 22</v>
      </c>
      <c r="F279" s="397" t="str">
        <f>"SEV = "&amp;COUNTIF(D2:D275,"SEV")</f>
        <v>SEV = 74</v>
      </c>
      <c r="G279" s="398" t="str">
        <f>"Skills First Contract = "&amp;COUNTIF(Z2:Z275,"Yes")</f>
        <v>Skills First Contract = 80</v>
      </c>
      <c r="AE279" s="399" t="s">
        <v>3811</v>
      </c>
    </row>
    <row r="280" spans="1:32" ht="25.5" customHeight="1" x14ac:dyDescent="0.2">
      <c r="E280" s="397" t="str">
        <f>"GIPP = "&amp;COUNTIF(E2:E275,"GIPP")</f>
        <v>GIPP = 24</v>
      </c>
      <c r="F280" s="397" t="str">
        <f>"NEV = "&amp;COUNTIF(D2:D275,"NEV")</f>
        <v>NEV = 58</v>
      </c>
      <c r="G280" s="398" t="str">
        <f>"Non Skills First Contract = "&amp;COUNTIF(Z2:Z275,"No")</f>
        <v>Non Skills First Contract = 194</v>
      </c>
      <c r="AE280" s="373" t="s">
        <v>3812</v>
      </c>
    </row>
    <row r="281" spans="1:32" ht="25.5" customHeight="1" x14ac:dyDescent="0.2">
      <c r="E281" s="397" t="str">
        <f>"GRA = "&amp;COUNTIF(E2:E275,"GRA")</f>
        <v>GRA = 20</v>
      </c>
      <c r="F281" s="397" t="str">
        <f>"SWV = "&amp;COUNTIF(D2:D275,"SWV")</f>
        <v>SWV = 70</v>
      </c>
      <c r="G281" s="398" t="str">
        <f>"Pre-accredited Contract = "&amp;COUNTIF(AA2:AA275,"Yes")</f>
        <v>Pre-accredited Contract = 251</v>
      </c>
      <c r="AE281" s="377" t="s">
        <v>3813</v>
      </c>
    </row>
    <row r="282" spans="1:32" ht="25.5" customHeight="1" x14ac:dyDescent="0.2">
      <c r="E282" s="397" t="str">
        <f>"HUME = "&amp;COUNTIF(E2:E275,"HUME")</f>
        <v>HUME = 24</v>
      </c>
      <c r="F282" s="397" t="str">
        <f>"NWV = "&amp;COUNTIF(D2:D275,"NWV")</f>
        <v>NWV = 70</v>
      </c>
      <c r="G282" s="398" t="str">
        <f>"Non Pre-accredited Contract = "&amp;COUNTIF(AA2:AA275,"No")</f>
        <v>Non Pre-accredited Contract = 23</v>
      </c>
      <c r="AE282" s="349" t="s">
        <v>1489</v>
      </c>
    </row>
    <row r="283" spans="1:32" ht="25.5" customHeight="1" x14ac:dyDescent="0.2">
      <c r="E283" s="397" t="str">
        <f>"LMR = "&amp;COUNTIF(E2:E275,"LMR")</f>
        <v>LMR = 31</v>
      </c>
      <c r="F283" s="398" t="str">
        <f>"STATEWIDE = "&amp;COUNTIF(D2:D275,"STATEWIDE")</f>
        <v>STATEWIDE = 2</v>
      </c>
      <c r="G283" s="393"/>
      <c r="AE283" s="375" t="s">
        <v>3814</v>
      </c>
    </row>
    <row r="284" spans="1:32" ht="25.5" customHeight="1" x14ac:dyDescent="0.2">
      <c r="E284" s="397" t="str">
        <f>"NWM = "&amp;COUNTIF(E2:E275,"NWM")</f>
        <v>NWM = 67</v>
      </c>
      <c r="F284" s="398" t="str">
        <f>"RTOs = "&amp;COUNTIF(X2:X275,"Yes")</f>
        <v>RTOs = 87</v>
      </c>
      <c r="G284" s="393"/>
      <c r="AE284" s="363" t="s">
        <v>3815</v>
      </c>
    </row>
    <row r="285" spans="1:32" ht="25.5" customHeight="1" x14ac:dyDescent="0.2">
      <c r="E285" s="397" t="str">
        <f>"SMR = "&amp;COUNTIF(E2:E275,"SMR")</f>
        <v>SMR = 50</v>
      </c>
      <c r="F285" s="400" t="str">
        <f>"Non RTOs = "&amp;COUNTIF(X2:X275,"No")</f>
        <v>Non RTOs = 187</v>
      </c>
      <c r="G285" s="393"/>
      <c r="AE285" s="351" t="s">
        <v>3816</v>
      </c>
    </row>
    <row r="286" spans="1:32" ht="25.5" customHeight="1" x14ac:dyDescent="0.2">
      <c r="E286" s="397" t="str">
        <f>"EMR = "&amp;COUNTIF(E2:E275,"EMR")</f>
        <v>EMR = 34</v>
      </c>
      <c r="F286" s="396"/>
      <c r="G286" s="393"/>
      <c r="AE286" s="347" t="s">
        <v>3817</v>
      </c>
    </row>
    <row r="287" spans="1:32" ht="63.75" x14ac:dyDescent="0.2">
      <c r="AE287" s="361" t="s">
        <v>3818</v>
      </c>
    </row>
    <row r="288" spans="1:32" x14ac:dyDescent="0.2">
      <c r="AE288" s="352" t="s">
        <v>3819</v>
      </c>
    </row>
    <row r="289" spans="31:31" x14ac:dyDescent="0.2">
      <c r="AE289" s="382" t="s">
        <v>3820</v>
      </c>
    </row>
    <row r="290" spans="31:31" ht="31.5" customHeight="1" x14ac:dyDescent="0.2">
      <c r="AE290" s="376" t="s">
        <v>3821</v>
      </c>
    </row>
    <row r="291" spans="31:31" x14ac:dyDescent="0.2">
      <c r="AE291" s="345" t="s">
        <v>3822</v>
      </c>
    </row>
    <row r="292" spans="31:31" x14ac:dyDescent="0.2">
      <c r="AE292" s="402" t="s">
        <v>3823</v>
      </c>
    </row>
  </sheetData>
  <conditionalFormatting sqref="M2:M7">
    <cfRule type="cellIs" dxfId="79" priority="6" operator="between">
      <formula>0</formula>
      <formula>1</formula>
    </cfRule>
  </conditionalFormatting>
  <conditionalFormatting sqref="J1:V1">
    <cfRule type="containsText" dxfId="78" priority="5" operator="containsText" text="Assigned">
      <formula>NOT(ISERROR(SEARCH("Assigned",J1)))</formula>
    </cfRule>
  </conditionalFormatting>
  <conditionalFormatting sqref="M8">
    <cfRule type="cellIs" dxfId="77" priority="4" operator="between">
      <formula>0</formula>
      <formula>1</formula>
    </cfRule>
  </conditionalFormatting>
  <conditionalFormatting sqref="M9">
    <cfRule type="cellIs" dxfId="76" priority="3" operator="between">
      <formula>0</formula>
      <formula>1</formula>
    </cfRule>
  </conditionalFormatting>
  <conditionalFormatting sqref="G1:I1">
    <cfRule type="containsText" dxfId="75" priority="2" operator="containsText" text="Assigned">
      <formula>NOT(ISERROR(SEARCH("Assigned",G1)))</formula>
    </cfRule>
  </conditionalFormatting>
  <conditionalFormatting sqref="E1:F1">
    <cfRule type="containsText" dxfId="74" priority="1" operator="containsText" text="Assigned">
      <formula>NOT(ISERROR(SEARCH("Assigned",E1)))</formula>
    </cfRule>
  </conditionalFormatting>
  <hyperlinks>
    <hyperlink ref="S2" r:id="rId1" xr:uid="{BA399B15-84A9-465F-84C6-B60819316338}"/>
    <hyperlink ref="S3" r:id="rId2" xr:uid="{BD3E2087-5243-459D-B00A-472BF98D5F95}"/>
    <hyperlink ref="S4" r:id="rId3" xr:uid="{74C892E4-21ED-4C7B-9031-12E4D21E1402}"/>
    <hyperlink ref="S5" r:id="rId4" xr:uid="{1E859D87-7E9D-4994-974B-0EF86CB25506}"/>
    <hyperlink ref="S7" r:id="rId5" xr:uid="{28DC56F1-1CEF-45CB-B560-6EA0FCAD1523}"/>
    <hyperlink ref="S8" r:id="rId6" xr:uid="{7C8B57F6-C514-4ACF-9A27-2F554F470535}"/>
    <hyperlink ref="S9" r:id="rId7" xr:uid="{6085E094-88AD-4BD4-9070-DFDBBFD07EE9}"/>
    <hyperlink ref="S10" r:id="rId8" xr:uid="{C335174A-7904-4C70-B912-D47926B9DEFA}"/>
    <hyperlink ref="S11" r:id="rId9" xr:uid="{86342F33-1137-40F1-A01E-C9270FCAE54A}"/>
    <hyperlink ref="S12" r:id="rId10" xr:uid="{93EA4CC5-7CBE-4B6F-BFEF-75D90CDAA9EE}"/>
    <hyperlink ref="S13" r:id="rId11" xr:uid="{93B4F1B0-8A17-4CB8-A5F8-FAF4D7EE3CCC}"/>
    <hyperlink ref="S14" r:id="rId12" xr:uid="{42D36DC7-C61D-4CC6-8234-8BA8EBCDD0A1}"/>
    <hyperlink ref="S15" r:id="rId13" xr:uid="{DCD24747-13D4-4F90-ACC6-185CE104786F}"/>
    <hyperlink ref="S16" r:id="rId14" xr:uid="{9296954C-4628-4537-995E-99B8A83A3C7F}"/>
    <hyperlink ref="S17" r:id="rId15" xr:uid="{1FA05C6F-56F0-46C7-BD8D-765C21914A38}"/>
    <hyperlink ref="S18" r:id="rId16" display="gina.d@banksiagardens.org.au" xr:uid="{0C00B6EE-12CA-445F-8D87-34B0D09E8CA5}"/>
    <hyperlink ref="S19" r:id="rId17" xr:uid="{1A9D2115-0C49-4DDE-A85A-A6F7CA531A4D}"/>
    <hyperlink ref="S22" r:id="rId18" xr:uid="{551C8BAA-936E-4FF7-8ED0-196BC01F6951}"/>
    <hyperlink ref="S23" r:id="rId19" xr:uid="{C3FB2062-E4D3-4B6C-9A1E-B1B3E94EEAD1}"/>
    <hyperlink ref="S24" r:id="rId20" xr:uid="{A8FD5898-ECA4-4B3B-AA1A-46671EBACAEF}"/>
    <hyperlink ref="S25" r:id="rId21" xr:uid="{7D6795D5-5921-4C60-B347-6BDBF0CB39EF}"/>
    <hyperlink ref="S26" r:id="rId22" xr:uid="{89754957-056E-4B28-A4FE-BF08CE12768A}"/>
    <hyperlink ref="S28" r:id="rId23" xr:uid="{B564714A-9FF9-4145-96C0-FF4F016158DE}"/>
    <hyperlink ref="S29" r:id="rId24" xr:uid="{F5E39AE2-738E-44A6-B8ED-6BE2CC4E90E0}"/>
    <hyperlink ref="S30" r:id="rId25" xr:uid="{83C69FEB-4A57-442B-8970-E61193404E40}"/>
    <hyperlink ref="S31" r:id="rId26" xr:uid="{03873D49-C1A2-482A-8CB8-7C8B58F9919B}"/>
    <hyperlink ref="S32" r:id="rId27" xr:uid="{522D68E2-D944-4C5C-87DA-105B591CCFD6}"/>
    <hyperlink ref="S33" r:id="rId28" xr:uid="{A7F57E6B-416F-45DE-AA19-340F17799E25}"/>
    <hyperlink ref="S35" r:id="rId29" xr:uid="{7326EDF9-0CF0-4EF5-89DC-B0C0ECF3632B}"/>
    <hyperlink ref="S36" r:id="rId30" display="sarahd@cnlc.org.au" xr:uid="{C5C6C8B5-77D3-4950-9300-E2F6E3D0EC49}"/>
    <hyperlink ref="S37" r:id="rId31" xr:uid="{1DEE7350-F488-427B-BAAB-BFA1E8644F2A}"/>
    <hyperlink ref="S38" r:id="rId32" xr:uid="{DA7EC7BE-69E0-43CB-B2AF-C6FC1493FCD1}"/>
    <hyperlink ref="S39" r:id="rId33" xr:uid="{9E0EF203-38B2-4FAC-9A33-6A251C4E454E}"/>
    <hyperlink ref="S40" r:id="rId34" xr:uid="{A70B5532-FD29-481B-8CB7-6DE2F8C8E5F1}"/>
    <hyperlink ref="S42" r:id="rId35" xr:uid="{1B036F8D-232B-4C96-BED4-E66CE0263B21}"/>
    <hyperlink ref="S43" r:id="rId36" xr:uid="{C476AC60-06D3-4DB0-8BB6-47DA91B2D727}"/>
    <hyperlink ref="S44" r:id="rId37" xr:uid="{48093872-E9EF-47C5-A86A-D749F4160613}"/>
    <hyperlink ref="S45" r:id="rId38" xr:uid="{B19CF373-69EB-40B0-AA3D-16EF7FD6502D}"/>
    <hyperlink ref="S47" r:id="rId39" xr:uid="{E822E784-4720-4A4B-AC73-0A1E24C06BC5}"/>
    <hyperlink ref="S48" r:id="rId40" xr:uid="{FB96D525-ACFC-40B2-9275-8D54D947ADA3}"/>
    <hyperlink ref="S49" r:id="rId41" xr:uid="{5FF48EBD-02F7-49E1-9016-D700B9C18325}"/>
    <hyperlink ref="S50" r:id="rId42" xr:uid="{EC2E490B-3C60-4BE8-A741-55CCE89B4761}"/>
    <hyperlink ref="S51" r:id="rId43" xr:uid="{311C92F5-EE78-4BEC-8353-2EE527A9F9EA}"/>
    <hyperlink ref="S52" r:id="rId44" xr:uid="{8EA847E7-BA6D-4C0D-9766-3C446605EB5B}"/>
    <hyperlink ref="S53" r:id="rId45" xr:uid="{4BEB26F1-6C3A-4947-8083-CAE839CDE885}"/>
    <hyperlink ref="S54" r:id="rId46" xr:uid="{F116D831-E6CF-4994-BD89-F38B9E32B7E0}"/>
    <hyperlink ref="S55" r:id="rId47" xr:uid="{BC666015-4AF5-4D2F-9C28-40AF6B4A96D5}"/>
    <hyperlink ref="S56" r:id="rId48" display="michelle.crawford@concernaustralia.org.au" xr:uid="{83F3D5D6-44A0-4989-BBAE-B2D3F644603A}"/>
    <hyperlink ref="S57" r:id="rId49" xr:uid="{1A79E806-F69C-4F99-9DAE-0A9520AB8235}"/>
    <hyperlink ref="S58" r:id="rId50" xr:uid="{1B30632C-F803-4495-B4D7-7ED7837E05E8}"/>
    <hyperlink ref="S59" r:id="rId51" xr:uid="{36F02E90-6D07-4BAE-B6E8-681331DC6A94}"/>
    <hyperlink ref="S60" r:id="rId52" xr:uid="{8D4349FC-E5A5-4ECB-B212-B51A3F9E04A8}"/>
    <hyperlink ref="S61" r:id="rId53" xr:uid="{37A2B99B-BC46-4DC5-8319-4531737C13CC}"/>
    <hyperlink ref="S62" r:id="rId54" xr:uid="{8B7769A5-C8C9-4A8E-A3B6-90998BAE59E7}"/>
    <hyperlink ref="S63" r:id="rId55" xr:uid="{A42AECEA-F7A2-49EB-953F-2C7C03C600DF}"/>
    <hyperlink ref="S64" r:id="rId56" xr:uid="{A58623B7-FAE9-496A-9DF1-DDA2023257C4}"/>
    <hyperlink ref="S65" r:id="rId57" xr:uid="{DA3FE126-ED07-4857-BDA1-CE2D833E5415}"/>
    <hyperlink ref="S66" r:id="rId58" xr:uid="{BA3114C3-4812-45CB-9364-A8B698832F31}"/>
    <hyperlink ref="S67" r:id="rId59" xr:uid="{3D03E6DC-9CB5-4287-9139-E56363DD3BFA}"/>
    <hyperlink ref="S68" r:id="rId60" xr:uid="{8F140D92-B585-402C-B538-F7B0A47C673F}"/>
    <hyperlink ref="S69" r:id="rId61" xr:uid="{98E1093F-C1E5-4601-A37F-1B19B734F64D}"/>
    <hyperlink ref="S70" r:id="rId62" xr:uid="{8788B468-C49D-4B35-BD1C-444D67985D91}"/>
    <hyperlink ref="S71" r:id="rId63" xr:uid="{54BEEA86-2E14-4A87-A4A3-DE15C52E9216}"/>
    <hyperlink ref="S72" r:id="rId64" xr:uid="{4CB5A1C7-556E-4568-91E5-20313D2943E3}"/>
    <hyperlink ref="S73" r:id="rId65" xr:uid="{31A97EF9-D1E8-45AD-BAD9-F4878E05411D}"/>
    <hyperlink ref="S74" r:id="rId66" xr:uid="{86D83824-2201-40D1-879C-6673F6CD8608}"/>
    <hyperlink ref="S75" r:id="rId67" xr:uid="{925BCB7A-DF3E-49CF-8E48-DF0D76673206}"/>
    <hyperlink ref="S76" r:id="rId68" xr:uid="{A1524926-EDAF-4A10-B900-71776ABA93CC}"/>
    <hyperlink ref="S77" r:id="rId69" xr:uid="{0DB498FB-3BD5-48D2-8185-BB00F68629CB}"/>
    <hyperlink ref="S79" r:id="rId70" xr:uid="{2D9C23D7-0A5A-4654-A1D6-774C14F56900}"/>
    <hyperlink ref="S80" r:id="rId71" xr:uid="{944CB71A-B679-473B-991F-70B575F1B22D}"/>
    <hyperlink ref="S81" r:id="rId72" xr:uid="{6B19470F-A182-4811-AE78-8346384BEA71}"/>
    <hyperlink ref="S82" r:id="rId73" xr:uid="{F5C30E61-B36E-42C6-8F94-C85B5D6DAACC}"/>
    <hyperlink ref="S83" r:id="rId74" xr:uid="{3DADE293-A259-4064-BABF-36CB40D1EAC2}"/>
    <hyperlink ref="S84" r:id="rId75" xr:uid="{AD00A0E9-893C-4629-9D63-542020CE5A1A}"/>
    <hyperlink ref="S85" r:id="rId76" xr:uid="{0B40E93A-0008-4D4F-B0F2-377672C1910A}"/>
    <hyperlink ref="S86" r:id="rId77" xr:uid="{EFE8C012-9790-478D-BC5F-EF42E268141E}"/>
    <hyperlink ref="S87" r:id="rId78" xr:uid="{3B6720D4-1CE3-4DE2-B4C5-A460FE3C9FC4}"/>
    <hyperlink ref="S88" r:id="rId79" xr:uid="{7167413D-01CE-4798-AED2-1A982118D514}"/>
    <hyperlink ref="S89" r:id="rId80" xr:uid="{8BB5EE60-E687-48E0-B986-91D494F509DE}"/>
    <hyperlink ref="S90" r:id="rId81" xr:uid="{36BC8C5D-12D2-4DD3-ABA7-3E12606BFB2F}"/>
    <hyperlink ref="S91" r:id="rId82" xr:uid="{88C21B20-D70C-4C26-B92F-157B4D2675D0}"/>
    <hyperlink ref="S92" r:id="rId83" xr:uid="{3CBA957A-51A8-42CF-BDF5-C5924EDED8C1}"/>
    <hyperlink ref="S93" r:id="rId84" xr:uid="{01120E91-6030-4BEB-B712-F1A09E6549AA}"/>
    <hyperlink ref="S95" r:id="rId85" xr:uid="{87C4C979-29E0-4084-AD08-9E6DDA84F022}"/>
    <hyperlink ref="S96" r:id="rId86" xr:uid="{93EFEECA-59EA-4273-8912-9666F81DA867}"/>
    <hyperlink ref="S97" r:id="rId87" xr:uid="{67D07113-2786-4291-9C9F-6765149D945B}"/>
    <hyperlink ref="S98" r:id="rId88" xr:uid="{0E1A2161-ED86-482F-9780-AF56C7FB470E}"/>
    <hyperlink ref="S99" r:id="rId89" display="admin@hllc.org.au" xr:uid="{D1B357D0-2A1F-4E7F-B0A9-1D940D63E25E}"/>
    <hyperlink ref="S100" r:id="rId90" xr:uid="{504C28EC-4E93-4199-AF09-AFD9194BAFAA}"/>
    <hyperlink ref="S101" r:id="rId91" xr:uid="{F842E882-4137-4C0B-AA92-A9A9D03E3676}"/>
    <hyperlink ref="S102" r:id="rId92" xr:uid="{C95ADA1F-BE98-41CE-AAED-BF6B429580BD}"/>
    <hyperlink ref="S103" r:id="rId93" xr:uid="{8E92E74D-9A17-4557-9C30-E7CB9E6A04E2}"/>
    <hyperlink ref="S104" r:id="rId94" xr:uid="{F58234FF-09FF-4581-81E9-3F6A4A82775B}"/>
    <hyperlink ref="S105" r:id="rId95" xr:uid="{75D80209-B8ED-4FFB-9117-9FFA98422767}"/>
    <hyperlink ref="S106" r:id="rId96" xr:uid="{CAC0F1C8-D917-49F0-9D7C-4C28F9A33967}"/>
    <hyperlink ref="S109" r:id="rId97" xr:uid="{78EAAC07-8DD5-4D9E-B6FD-A54DD297843A}"/>
    <hyperlink ref="S110" r:id="rId98" xr:uid="{17D2AEB9-6296-4D04-A7B6-E0EDE0C36758}"/>
    <hyperlink ref="S111" r:id="rId99" xr:uid="{DFC87FB1-F517-4628-9277-37C058CA1085}"/>
    <hyperlink ref="S112" r:id="rId100" xr:uid="{294E93B8-4BFA-4D55-8C66-F1FA3824A925}"/>
    <hyperlink ref="S113" r:id="rId101" xr:uid="{332C9023-31DE-45FF-BF15-246562C43DC2}"/>
    <hyperlink ref="S114" r:id="rId102" xr:uid="{8F0BD54E-8D46-446A-BD1D-006BB917EB0F}"/>
    <hyperlink ref="S115" r:id="rId103" xr:uid="{82AD7384-2555-4B1B-BA50-069A5030714D}"/>
    <hyperlink ref="S116" r:id="rId104" xr:uid="{9653C11E-5EE6-47D8-A016-4E0C570D6986}"/>
    <hyperlink ref="S117" r:id="rId105" xr:uid="{24A49F6E-B44F-4AD6-A653-8851284DA710}"/>
    <hyperlink ref="S118" r:id="rId106" xr:uid="{EF75F8CE-4F3D-4CBA-A79C-33CD5D3003CA}"/>
    <hyperlink ref="S119" r:id="rId107" xr:uid="{AE3F2FB7-ED1F-45EA-8C30-C2C887058162}"/>
    <hyperlink ref="S120" r:id="rId108" xr:uid="{42612D87-92D2-4E65-9225-9845F8332E1E}"/>
    <hyperlink ref="S121" r:id="rId109" xr:uid="{94D989BC-8E6A-4DEF-86F1-510FF47F7B07}"/>
    <hyperlink ref="S122" r:id="rId110" xr:uid="{8FF7EFC7-E61A-4FF5-B44E-B3BB7945021A}"/>
    <hyperlink ref="S123" r:id="rId111" xr:uid="{098CBB5E-CCB4-4474-98B0-B740BF76F875}"/>
    <hyperlink ref="S124" r:id="rId112" xr:uid="{2A79B2B8-233F-43A7-8465-F108A7BA0A2B}"/>
    <hyperlink ref="S126" r:id="rId113" xr:uid="{84F5AF6D-3E3A-4EBA-8613-7050363B369F}"/>
    <hyperlink ref="S127" r:id="rId114" xr:uid="{AFA7A070-DCD7-4EC5-85B2-FC38F2DB579E}"/>
    <hyperlink ref="S128" r:id="rId115" xr:uid="{EF93856D-90F4-4CF7-A4A2-C6F7CD4A73CA}"/>
    <hyperlink ref="S129" r:id="rId116" xr:uid="{71C31535-C086-404D-A839-2C12DE8C9D3C}"/>
    <hyperlink ref="S130" r:id="rId117" xr:uid="{197D0D40-E764-4F02-9D71-6B301C2548E5}"/>
    <hyperlink ref="S131" r:id="rId118" xr:uid="{E948A475-8D61-4019-9C8D-16757BBAE0C7}"/>
    <hyperlink ref="S132" r:id="rId119" xr:uid="{97A4480B-88E1-4207-B697-B4CE97F61CBE}"/>
    <hyperlink ref="S133" r:id="rId120" xr:uid="{0EF1275E-854F-43C0-B84D-D15375158C6A}"/>
    <hyperlink ref="S134" r:id="rId121" xr:uid="{F2BCB233-D2D1-428D-96A2-2D98304241FE}"/>
    <hyperlink ref="S135" r:id="rId122" xr:uid="{F5FD13DF-9228-4771-ABD5-E9F87400EFBD}"/>
    <hyperlink ref="S136" r:id="rId123" xr:uid="{4599733B-AD36-48AC-B172-6B17AEA167BE}"/>
    <hyperlink ref="S137" r:id="rId124" xr:uid="{70BBAFDD-250B-4247-8D86-49546C4F863A}"/>
    <hyperlink ref="S138" r:id="rId125" xr:uid="{66963843-6A57-4AC6-B9F9-4777E32E9317}"/>
    <hyperlink ref="S139" r:id="rId126" xr:uid="{E0A1857B-645D-4694-8AA0-9AC21F27A048}"/>
    <hyperlink ref="S140" r:id="rId127" xr:uid="{4490665B-CD25-4B72-9918-A5C657A6BAA0}"/>
    <hyperlink ref="S141" r:id="rId128" xr:uid="{5E571CB8-6BC7-428D-90F3-AC799D4BFF00}"/>
    <hyperlink ref="S142" r:id="rId129" xr:uid="{52DDA52D-BE12-49A1-A817-8E52975DC544}"/>
    <hyperlink ref="S143" r:id="rId130" xr:uid="{CAF16B0A-E3EC-42B8-AF21-AB6D339A526A}"/>
    <hyperlink ref="S144" r:id="rId131" xr:uid="{5B19C121-A65E-4BB1-9D04-8A16040B7B62}"/>
    <hyperlink ref="S145" r:id="rId132" xr:uid="{617D2736-BC5F-4F71-944F-333D6E08D7FB}"/>
    <hyperlink ref="S146" r:id="rId133" xr:uid="{ED7A298D-B31A-47A9-9425-9682115FA8D6}"/>
    <hyperlink ref="S147" r:id="rId134" xr:uid="{75A50401-40FB-4099-AFD5-1D081FFC5D33}"/>
    <hyperlink ref="S148" r:id="rId135" xr:uid="{FB9B65A6-25F6-4B01-87F6-AD5335CE1CF9}"/>
    <hyperlink ref="S149" r:id="rId136" xr:uid="{BD2C5A2A-CD3B-4645-8E2D-AA0F00AC4BCF}"/>
    <hyperlink ref="S150" r:id="rId137" xr:uid="{2C061727-4BBE-4104-AA93-BBCF56224A84}"/>
    <hyperlink ref="S151" r:id="rId138" xr:uid="{799F6BEA-24E4-4958-9240-168051B62CF7}"/>
    <hyperlink ref="S152" r:id="rId139" xr:uid="{A7155C5A-0B42-4986-B3AA-C874867C6677}"/>
    <hyperlink ref="S153" r:id="rId140" xr:uid="{021987ED-CA9B-4169-9357-DD75E439944B}"/>
    <hyperlink ref="S154" r:id="rId141" xr:uid="{067350D9-193E-4D33-8CBD-90DDB2A30158}"/>
    <hyperlink ref="S155" r:id="rId142" xr:uid="{330E8BFB-2A9F-4CB5-B17D-443E54CFF721}"/>
    <hyperlink ref="S156" r:id="rId143" xr:uid="{A72BA330-2CD5-4CDA-9143-4363ED28DD22}"/>
    <hyperlink ref="S157" r:id="rId144" xr:uid="{A038075F-FF76-4B51-A21D-9D4003881D83}"/>
    <hyperlink ref="S158" r:id="rId145" xr:uid="{2EEA9E3C-83B1-4539-9727-496F430E0AB1}"/>
    <hyperlink ref="S159" r:id="rId146" xr:uid="{C0D23A1A-8F94-473B-94F3-E1FA79409E3B}"/>
    <hyperlink ref="S160" r:id="rId147" xr:uid="{9C9BC7AD-4FCA-4AF0-BBD3-700F68C19F1C}"/>
    <hyperlink ref="S161" r:id="rId148" xr:uid="{2365C3B2-028E-4133-A445-168194375EBE}"/>
    <hyperlink ref="S162" r:id="rId149" xr:uid="{1CC2AF6A-1FC6-4BA3-BDDC-CBE9344C63E3}"/>
    <hyperlink ref="S163" r:id="rId150" xr:uid="{8339D71F-842C-4532-B3F1-9B72469206CB}"/>
    <hyperlink ref="S164" r:id="rId151" xr:uid="{0B262DA1-699C-42D0-A890-7AD0A730DFF9}"/>
    <hyperlink ref="S165" r:id="rId152" xr:uid="{669A8081-788B-4DD9-80C5-47823C9E63E0}"/>
    <hyperlink ref="S166" r:id="rId153" xr:uid="{B42C2D7D-C4F5-4A31-867C-C7AFF832DB25}"/>
    <hyperlink ref="S167" r:id="rId154" xr:uid="{DFE5B5C0-E8DE-45D4-89F0-3131F682462A}"/>
    <hyperlink ref="S168" r:id="rId155" xr:uid="{DAF5EDD1-497E-43BF-A369-4814626479F5}"/>
    <hyperlink ref="S169" r:id="rId156" xr:uid="{74A34E53-8FAB-44E0-B813-FFD5B8FB7FAD}"/>
    <hyperlink ref="S170" r:id="rId157" xr:uid="{9FF1FA89-5663-4B40-B3DD-B5383BB43B7A}"/>
    <hyperlink ref="S171" r:id="rId158" xr:uid="{3002BF1A-B8AF-4E23-9B67-858004AFCBC6}"/>
    <hyperlink ref="S172" r:id="rId159" xr:uid="{9A153EAD-9B2F-497F-991E-108EA82B0582}"/>
    <hyperlink ref="S173" r:id="rId160" xr:uid="{C4897056-1DA2-4BB9-95E3-34DF11CF5842}"/>
    <hyperlink ref="S174" r:id="rId161" xr:uid="{5DEAC5AE-9B56-44EA-A17E-C96F27EE80AB}"/>
    <hyperlink ref="S175" r:id="rId162" xr:uid="{1BB54485-56A9-4915-853E-AE76665B2B36}"/>
    <hyperlink ref="S176" r:id="rId163" xr:uid="{F77210AB-F5E0-41AD-B09F-8538D6797D83}"/>
    <hyperlink ref="S94" r:id="rId164" xr:uid="{7A90350A-10FA-49CB-B9E6-0EFA4D6A4471}"/>
    <hyperlink ref="S177" r:id="rId165" xr:uid="{B16A979B-04F1-48C1-B5AC-A8316031858D}"/>
    <hyperlink ref="S178" r:id="rId166" xr:uid="{D8E380BC-A9B4-427F-81CE-AF196BEE2744}"/>
    <hyperlink ref="S179" r:id="rId167" xr:uid="{C6C5E0BF-E08D-46B3-9ABB-88B6ACD98320}"/>
    <hyperlink ref="S180" r:id="rId168" xr:uid="{5A806DE9-4B0A-4312-A833-A4C8CA911BDD}"/>
    <hyperlink ref="S181" r:id="rId169" xr:uid="{CB3D158C-B65C-48F7-9C0B-5398E010DC7B}"/>
    <hyperlink ref="S182" r:id="rId170" xr:uid="{CEC43913-1B98-45F2-878F-1097787BDBDA}"/>
    <hyperlink ref="S183" r:id="rId171" display="manager@pical.org.au" xr:uid="{F3EEB4D5-2A00-410F-A0CC-1B656D10AD08}"/>
    <hyperlink ref="S184" r:id="rId172" xr:uid="{368C569C-C586-4B10-99C4-A27C1590684A}"/>
    <hyperlink ref="S185" r:id="rId173" xr:uid="{86DA6F7E-BD5E-4484-8A46-10C1AFF67E6E}"/>
    <hyperlink ref="S217" r:id="rId174" xr:uid="{30E164F0-9FA4-4F0C-9570-C9A5CA2A5CF0}"/>
    <hyperlink ref="S186" r:id="rId175" xr:uid="{08ECB091-C5BF-41E0-898D-71EF3EF5FB4D}"/>
    <hyperlink ref="S187" r:id="rId176" xr:uid="{7562DA61-1F84-4B3A-9251-26BE1B21239C}"/>
    <hyperlink ref="S188" r:id="rId177" xr:uid="{53301F9E-EACF-4ECE-83B5-4483F4A8F543}"/>
    <hyperlink ref="S189" r:id="rId178" xr:uid="{2829B9DD-0AB2-4B3A-819F-A63F31847727}"/>
    <hyperlink ref="S190" r:id="rId179" xr:uid="{777A2384-57AA-4768-96BB-3A5EFD9FA667}"/>
    <hyperlink ref="S192" r:id="rId180" xr:uid="{C86186F3-72BE-41B2-B242-1FBE02B48BBD}"/>
    <hyperlink ref="S193" r:id="rId181" xr:uid="{E6C974E2-6AFB-4BFB-AF30-242084889EC0}"/>
    <hyperlink ref="S194" r:id="rId182" xr:uid="{BCEA6B6A-CB71-4F43-BFC0-4B8748B2AA75}"/>
    <hyperlink ref="S195" r:id="rId183" xr:uid="{47297FEF-82CD-4AC7-A3C8-F1174AA77066}"/>
    <hyperlink ref="S196" r:id="rId184" xr:uid="{049C0AEE-5D24-42C4-AAE7-2B4DD95044C7}"/>
    <hyperlink ref="S197" r:id="rId185" xr:uid="{7DC5155E-470B-4B7D-953C-321A0289D715}"/>
    <hyperlink ref="S198" r:id="rId186" xr:uid="{F820AC49-76DE-48AB-885B-50884F0A85D3}"/>
    <hyperlink ref="S199" r:id="rId187" xr:uid="{95FBBAA5-C38A-4527-9C24-AA262120079F}"/>
    <hyperlink ref="S200" r:id="rId188" xr:uid="{67E72720-5A13-44E1-87DB-6FC28AEA48E2}"/>
    <hyperlink ref="S201" r:id="rId189" xr:uid="{E08492C5-C287-40A7-ADE6-AA307E39D3C5}"/>
    <hyperlink ref="S202" r:id="rId190" xr:uid="{93E0590F-51B8-455D-9342-888C0EA975DB}"/>
    <hyperlink ref="S203" r:id="rId191" xr:uid="{54D6282D-8C8C-4637-9E95-F97A3B961680}"/>
    <hyperlink ref="S204" r:id="rId192" xr:uid="{CF302526-7132-4191-9B01-EC5D00B4FF75}"/>
    <hyperlink ref="S205" r:id="rId193" xr:uid="{8420326C-7169-4EAF-A0B3-43DBBFE4B3A1}"/>
    <hyperlink ref="S206" r:id="rId194" xr:uid="{9065E2D1-C366-4AD1-98B5-2AD0F7B2C078}"/>
    <hyperlink ref="S208" r:id="rId195" xr:uid="{B76CB3F2-CBE3-4BBC-8481-84E47EDFCADB}"/>
    <hyperlink ref="S207" r:id="rId196" xr:uid="{0487A2BD-C933-484B-8C1A-EBD0760014A5}"/>
    <hyperlink ref="S209" r:id="rId197" xr:uid="{28DE07BF-28D9-44C6-970E-CF83B3D386C1}"/>
    <hyperlink ref="S210" r:id="rId198" xr:uid="{837A8023-47DE-4015-ACE8-E2C132BDDC13}"/>
    <hyperlink ref="S211" r:id="rId199" xr:uid="{61719728-B2E8-4C3F-961B-7CD4AA8BA91F}"/>
    <hyperlink ref="S212" r:id="rId200" xr:uid="{5565DD04-169A-409B-A774-EBAEDEB35094}"/>
    <hyperlink ref="S213" r:id="rId201" xr:uid="{AB6711FC-9CA9-449B-B96B-BA2378661EDC}"/>
    <hyperlink ref="S214" r:id="rId202" xr:uid="{43346F38-E57D-4E79-8E29-42D594828116}"/>
    <hyperlink ref="S216" r:id="rId203" xr:uid="{E849473D-5BE9-4B4C-94E8-7ED83E1BEA02}"/>
    <hyperlink ref="S218" r:id="rId204" xr:uid="{4139E39B-2F6C-497D-87B0-C77C56811A75}"/>
    <hyperlink ref="S219" r:id="rId205" xr:uid="{A2A97D02-DE0E-4FE6-A4DE-9C2316AA2C80}"/>
    <hyperlink ref="S220" r:id="rId206" xr:uid="{0A903B61-AB69-4DE0-812A-E462E67C3992}"/>
    <hyperlink ref="S221" r:id="rId207" xr:uid="{DCBB9A9B-1E7C-423C-97FD-F08FF327EC09}"/>
    <hyperlink ref="S222" r:id="rId208" xr:uid="{C3414AF3-6B93-4027-98D0-2D93C26EA4FF}"/>
    <hyperlink ref="S223" r:id="rId209" xr:uid="{171340D5-BB13-4861-9DA6-1CFB2367810C}"/>
    <hyperlink ref="S224" r:id="rId210" xr:uid="{FF7ACA2C-32B6-4DE1-BC60-A82510018CE7}"/>
    <hyperlink ref="S225" r:id="rId211" xr:uid="{D9807BAB-82D1-4B27-B997-F19CDBCDCEFB}"/>
    <hyperlink ref="S227" r:id="rId212" xr:uid="{C8C1E578-F120-4CCF-A29A-6A86EEAE8D84}"/>
    <hyperlink ref="S228" r:id="rId213" xr:uid="{7ACC5D50-3F1B-46A4-B15A-41F32689EC08}"/>
    <hyperlink ref="S229" r:id="rId214" xr:uid="{8BB8B4E2-6F9A-4392-88E2-1AE5AAEB06A9}"/>
    <hyperlink ref="S230" r:id="rId215" xr:uid="{6CCE3A19-89EF-44E9-AB4F-C9C8C764953B}"/>
    <hyperlink ref="S231" r:id="rId216" xr:uid="{0C10D016-C862-447E-8989-2EDD76789A6C}"/>
    <hyperlink ref="S232" r:id="rId217" xr:uid="{3640FB79-16D5-4F1B-814B-C2C0B510DE46}"/>
    <hyperlink ref="S233" r:id="rId218" xr:uid="{C45FA9B4-7ACE-4299-9707-39AC8C28941C}"/>
    <hyperlink ref="S234" r:id="rId219" xr:uid="{883470EF-90C1-44EF-A340-A7CE8F8ACA9D}"/>
    <hyperlink ref="S235" r:id="rId220" xr:uid="{159CD6FA-B3CB-4C84-B21A-BD4E8DB50ECC}"/>
    <hyperlink ref="S236" r:id="rId221" xr:uid="{BFE45B07-8D5F-4433-BBB1-85C48C34E0B0}"/>
    <hyperlink ref="S237" r:id="rId222" xr:uid="{736F2E26-2F02-4BD8-B78B-E3DD84288B4B}"/>
    <hyperlink ref="S238" r:id="rId223" xr:uid="{DC0A5629-7B78-4D8E-ABAA-3DE7CE16195F}"/>
    <hyperlink ref="S239" r:id="rId224" xr:uid="{EFADDCB3-7F3A-47A9-8003-B94564C5B73E}"/>
    <hyperlink ref="S240" r:id="rId225" xr:uid="{DE669D76-73B7-465E-BD8A-4D7B090F1FEF}"/>
    <hyperlink ref="S241" r:id="rId226" xr:uid="{BB48D5DF-D384-4107-BBE5-6363C09554F1}"/>
    <hyperlink ref="S242" r:id="rId227" xr:uid="{8366F9CC-C7D8-4ACF-8CF1-0E13CD3C046E}"/>
    <hyperlink ref="S245" r:id="rId228" xr:uid="{26C89A00-8E29-49BF-8461-6ABE33BB3048}"/>
    <hyperlink ref="S246" r:id="rId229" xr:uid="{8D8CCDAF-541D-459E-9346-A8D6363A1C70}"/>
    <hyperlink ref="S247" r:id="rId230" xr:uid="{7ABE0D67-839D-4FAF-BD71-95C7B27A86B6}"/>
    <hyperlink ref="S243" r:id="rId231" xr:uid="{A07146DE-0F7E-47E0-A67F-FEE8175C38EB}"/>
    <hyperlink ref="S244" r:id="rId232" xr:uid="{C12F57FD-2A65-4D5F-9505-83EE5E4FCEAA}"/>
    <hyperlink ref="S248" r:id="rId233" xr:uid="{DF4CD499-327E-4762-B93B-92DB17125E85}"/>
    <hyperlink ref="S249" r:id="rId234" xr:uid="{7E2DDD96-869F-4F1A-B4EF-254163DB2252}"/>
    <hyperlink ref="S250" r:id="rId235" xr:uid="{09B3F38F-AD68-4C9B-8AC5-BB5986C535DE}"/>
    <hyperlink ref="S251" r:id="rId236" xr:uid="{6439707B-341F-46EF-806D-E8BC28E965DA}"/>
    <hyperlink ref="S252" r:id="rId237" xr:uid="{4ABCF694-E771-4F9F-90D2-A9D7A6B7EA7C}"/>
    <hyperlink ref="S253" r:id="rId238" xr:uid="{7614A35F-9F44-432B-BC30-D3F8BE822D15}"/>
    <hyperlink ref="S254" r:id="rId239" xr:uid="{7B8B7BEC-6269-4A60-99D1-94E9EC6A34D1}"/>
    <hyperlink ref="S255" r:id="rId240" xr:uid="{FF39736A-EB93-4DE8-BC8C-D2D61046BE45}"/>
    <hyperlink ref="S256" r:id="rId241" xr:uid="{66CA3320-341C-4F70-B8A5-7E6A2F0429B4}"/>
    <hyperlink ref="S257" r:id="rId242" xr:uid="{2744A2D3-C10B-4005-8DA9-363758822761}"/>
    <hyperlink ref="S258" r:id="rId243" xr:uid="{526F2232-3635-4DC3-A0D4-1A5E2CF29E2A}"/>
    <hyperlink ref="S259" r:id="rId244" xr:uid="{F3078E61-B784-47BC-B366-8E1132A30E52}"/>
    <hyperlink ref="S261" r:id="rId245" xr:uid="{86E1A93C-72F1-45C5-8572-2C30DA83A036}"/>
    <hyperlink ref="S262" r:id="rId246" xr:uid="{AC83AC73-B956-4B65-B860-6C3F41602FB3}"/>
    <hyperlink ref="S263" r:id="rId247" xr:uid="{5A996921-B7DD-4100-B30C-CAE92E1C7505}"/>
    <hyperlink ref="S264" r:id="rId248" xr:uid="{5D7BBE7A-27A0-48BD-83A9-4C04AB760A45}"/>
    <hyperlink ref="S266" r:id="rId249" xr:uid="{938375D0-F1A6-4AA9-921B-FC92428304F9}"/>
    <hyperlink ref="S267" r:id="rId250" xr:uid="{3F621625-2069-4F0A-9605-3CC5811AF63E}"/>
    <hyperlink ref="S268" r:id="rId251" xr:uid="{7A166E10-C2C4-42B8-8BE5-CC282AF6EE33}"/>
    <hyperlink ref="S269" r:id="rId252" xr:uid="{2F71025F-9294-4D6A-BAE3-3BB391793291}"/>
    <hyperlink ref="S270" r:id="rId253" xr:uid="{E41137BB-465F-4C0D-8AB1-9FC731B750F1}"/>
    <hyperlink ref="S271" r:id="rId254" xr:uid="{A3E29440-40C3-4327-9D22-1B8FC9DB8A3B}"/>
    <hyperlink ref="S272" r:id="rId255" xr:uid="{6D765366-2A91-4657-B1F9-B46D0E790E83}"/>
    <hyperlink ref="S274" r:id="rId256" xr:uid="{A62432DA-F1CE-40BF-B8E8-E0FEA634E06A}"/>
    <hyperlink ref="S275" r:id="rId257" xr:uid="{6ED31FC8-4374-4A4A-92F0-32B1DEF7EE99}"/>
    <hyperlink ref="S41" r:id="rId258" xr:uid="{AD57A6E1-1A42-451F-A192-8052E65987B6}"/>
    <hyperlink ref="S6" r:id="rId259" xr:uid="{26992EEA-14D2-4D2B-82B9-04759DFB31EE}"/>
    <hyperlink ref="S21" r:id="rId260" display="coordinator@banh.org.au" xr:uid="{82F632AB-A162-4ED1-818A-B6DE9E4B1A6D}"/>
    <hyperlink ref="S27" r:id="rId261" xr:uid="{3266E870-4F02-4145-B228-78E9BA261154}"/>
    <hyperlink ref="S107" r:id="rId262" xr:uid="{239F6AA1-88CB-40A3-B7D9-AB6215043F5E}"/>
    <hyperlink ref="S273" r:id="rId263" xr:uid="{0DCD0092-9415-4C93-B443-92B0EEDC24C1}"/>
    <hyperlink ref="S108" r:id="rId264" xr:uid="{BCE9B518-9181-4F7B-B330-0E70BB225ADD}"/>
    <hyperlink ref="S191" r:id="rId265" xr:uid="{5CDD5A82-C47B-4890-87B9-62C9AA624AF3}"/>
    <hyperlink ref="S260" r:id="rId266" xr:uid="{7765652F-B6A4-4ED7-8F14-B7A8C61DF1A2}"/>
    <hyperlink ref="S226" r:id="rId267" xr:uid="{B5752B15-2C63-4C28-9FA6-AB08DA67979E}"/>
    <hyperlink ref="S78" r:id="rId268" xr:uid="{8715F8C9-8398-4901-9C58-52ECFE47B773}"/>
    <hyperlink ref="S265" r:id="rId269" xr:uid="{3A4FF961-1E33-4BD4-B672-23394028490B}"/>
    <hyperlink ref="S34" r:id="rId270" xr:uid="{1967757E-6392-4A25-BA6F-57D513DCF6C6}"/>
    <hyperlink ref="S46" r:id="rId271" xr:uid="{AF42A049-925A-42A1-8C3C-31B241F37054}"/>
    <hyperlink ref="S20" r:id="rId272" xr:uid="{F5063F0C-46E2-4BEA-884F-9A32861E2B8F}"/>
    <hyperlink ref="S215" r:id="rId273" xr:uid="{AE7EF3E6-454B-41F9-B3CB-B02E63E4F9AE}"/>
    <hyperlink ref="S125" r:id="rId274" xr:uid="{82C1FF7F-D686-47A1-8914-8054312D4433}"/>
  </hyperlinks>
  <pageMargins left="0.7" right="0.7" top="0.75" bottom="0.75" header="0.3" footer="0.3"/>
  <drawing r:id="rId275"/>
  <legacyDrawing r:id="rId27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ACB0-DF14-454D-8065-4AB8780A5AF9}">
  <sheetPr>
    <tabColor theme="6" tint="-0.249977111117893"/>
  </sheetPr>
  <dimension ref="A2:AG52"/>
  <sheetViews>
    <sheetView topLeftCell="A13" zoomScaleNormal="100" workbookViewId="0">
      <selection activeCell="G10" sqref="G10"/>
    </sheetView>
  </sheetViews>
  <sheetFormatPr defaultColWidth="9.140625" defaultRowHeight="12.75" x14ac:dyDescent="0.2"/>
  <cols>
    <col min="1" max="1" width="2.42578125" style="262" customWidth="1"/>
    <col min="2" max="2" width="19.85546875" style="262" customWidth="1"/>
    <col min="3" max="3" width="20.5703125" style="262" bestFit="1" customWidth="1"/>
    <col min="4" max="4" width="16.140625" style="262" customWidth="1"/>
    <col min="5" max="5" width="15.28515625" style="262" customWidth="1"/>
    <col min="6" max="6" width="15.5703125" style="262" customWidth="1"/>
    <col min="7" max="7" width="18.140625" style="262" customWidth="1"/>
    <col min="8" max="8" width="12" style="262" customWidth="1"/>
    <col min="9" max="9" width="20.85546875" style="262" customWidth="1"/>
    <col min="10" max="10" width="13.85546875" style="287" customWidth="1"/>
    <col min="11" max="11" width="26.85546875" style="259" customWidth="1"/>
    <col min="12" max="12" width="15.5703125" style="262" customWidth="1"/>
    <col min="13" max="13" width="19.85546875" style="258" customWidth="1"/>
    <col min="14" max="14" width="16" style="262" customWidth="1"/>
    <col min="15" max="15" width="13.85546875" style="287" customWidth="1"/>
    <col min="16" max="16" width="16.5703125" style="259" customWidth="1"/>
    <col min="17" max="17" width="16.42578125" style="258" bestFit="1" customWidth="1"/>
    <col min="18" max="33" width="9.140625" style="258"/>
    <col min="34" max="16384" width="9.140625" style="262"/>
  </cols>
  <sheetData>
    <row r="2" spans="1:33" s="254" customFormat="1" ht="21" x14ac:dyDescent="0.2">
      <c r="B2" s="416" t="s">
        <v>3839</v>
      </c>
      <c r="C2" s="417"/>
      <c r="D2" s="417"/>
      <c r="E2" s="417"/>
      <c r="F2" s="417"/>
      <c r="G2" s="417"/>
      <c r="H2" s="417"/>
      <c r="I2" s="417"/>
      <c r="J2" s="418"/>
      <c r="K2" s="417"/>
      <c r="L2" s="417"/>
      <c r="M2" s="417"/>
      <c r="N2" s="417"/>
      <c r="O2" s="417"/>
      <c r="P2" s="419"/>
      <c r="Q2" s="255"/>
      <c r="R2" s="255"/>
      <c r="S2" s="255"/>
      <c r="T2" s="255"/>
      <c r="U2" s="255"/>
      <c r="V2" s="255"/>
      <c r="W2" s="255"/>
      <c r="X2" s="255"/>
      <c r="Y2" s="255"/>
      <c r="Z2" s="255"/>
      <c r="AA2" s="255"/>
      <c r="AB2" s="255"/>
      <c r="AC2" s="255"/>
      <c r="AD2" s="255"/>
      <c r="AE2" s="255"/>
      <c r="AF2" s="255"/>
      <c r="AG2" s="255"/>
    </row>
    <row r="3" spans="1:33" s="256" customFormat="1" ht="30.75" customHeight="1" x14ac:dyDescent="0.2">
      <c r="B3" s="298" t="s">
        <v>1405</v>
      </c>
      <c r="C3" s="299"/>
      <c r="E3" s="526" t="s">
        <v>1410</v>
      </c>
      <c r="F3" s="527"/>
      <c r="G3" s="527"/>
      <c r="I3" s="526" t="s">
        <v>1409</v>
      </c>
      <c r="J3" s="527"/>
      <c r="K3" s="527"/>
      <c r="M3" s="257" t="s">
        <v>1379</v>
      </c>
      <c r="O3" s="258"/>
      <c r="P3" s="259"/>
      <c r="Q3" s="261"/>
      <c r="R3" s="258"/>
      <c r="S3" s="258"/>
      <c r="T3" s="258"/>
      <c r="U3" s="258"/>
      <c r="V3" s="258"/>
      <c r="W3" s="258"/>
      <c r="X3" s="258"/>
      <c r="Y3" s="258"/>
      <c r="Z3" s="258"/>
      <c r="AA3" s="258"/>
      <c r="AB3" s="258"/>
      <c r="AC3" s="258"/>
      <c r="AD3" s="258"/>
      <c r="AE3" s="258"/>
      <c r="AF3" s="258"/>
      <c r="AG3" s="258"/>
    </row>
    <row r="4" spans="1:33" ht="24" customHeight="1" x14ac:dyDescent="0.2">
      <c r="B4" s="420" t="s">
        <v>149</v>
      </c>
      <c r="C4" s="421" t="s">
        <v>166</v>
      </c>
      <c r="D4" s="263"/>
      <c r="E4" s="422" t="s">
        <v>2</v>
      </c>
      <c r="F4" s="423" t="s">
        <v>1402</v>
      </c>
      <c r="G4" s="424" t="s">
        <v>1395</v>
      </c>
      <c r="I4" s="422" t="s">
        <v>2</v>
      </c>
      <c r="J4" s="423" t="s">
        <v>1402</v>
      </c>
      <c r="K4" s="424" t="s">
        <v>1395</v>
      </c>
      <c r="M4" s="429" t="s">
        <v>1362</v>
      </c>
      <c r="N4" s="430" t="s">
        <v>1187</v>
      </c>
      <c r="O4" s="431" t="s">
        <v>1188</v>
      </c>
    </row>
    <row r="5" spans="1:33" ht="36" x14ac:dyDescent="0.2">
      <c r="B5" s="313" t="s">
        <v>1393</v>
      </c>
      <c r="C5" s="264"/>
      <c r="E5" s="316" t="s">
        <v>1401</v>
      </c>
      <c r="F5" s="289">
        <f t="shared" ref="F5:F10" si="0">SUMIF(H$16:H$50,E5,O$16:O$50)</f>
        <v>630</v>
      </c>
      <c r="G5" s="290">
        <f t="shared" ref="G5:G10" si="1">F5/(F$11)</f>
        <v>1</v>
      </c>
      <c r="I5" s="293" t="s">
        <v>1396</v>
      </c>
      <c r="J5" s="331">
        <f>SUMIF(I$16:I$50,I5,O$16:O$50)</f>
        <v>0</v>
      </c>
      <c r="K5" s="265">
        <f t="shared" ref="K5:K9" si="2">J5/(J$9)</f>
        <v>0</v>
      </c>
      <c r="M5" s="295" t="s">
        <v>27</v>
      </c>
      <c r="N5" s="296">
        <v>630</v>
      </c>
      <c r="O5" s="297">
        <f>Table416[[#This Row],[Total Student Contact Hours (SCH) ]]*9.1</f>
        <v>5733</v>
      </c>
    </row>
    <row r="6" spans="1:33" ht="36" x14ac:dyDescent="0.2">
      <c r="B6" s="313" t="s">
        <v>1407</v>
      </c>
      <c r="C6" s="266"/>
      <c r="E6" s="316" t="s">
        <v>1400</v>
      </c>
      <c r="F6" s="289">
        <f t="shared" si="0"/>
        <v>0</v>
      </c>
      <c r="G6" s="290">
        <f t="shared" si="1"/>
        <v>0</v>
      </c>
      <c r="I6" s="293" t="s">
        <v>1397</v>
      </c>
      <c r="J6" s="331">
        <f>SUMIF(I$16:I$50,I6,O$16:O$50)</f>
        <v>0</v>
      </c>
      <c r="K6" s="265">
        <f t="shared" si="2"/>
        <v>0</v>
      </c>
      <c r="M6" s="295"/>
      <c r="N6" s="296"/>
      <c r="O6" s="297">
        <f>Table416[[#This Row],[Total Student Contact Hours (SCH) ]]*9.1</f>
        <v>0</v>
      </c>
    </row>
    <row r="7" spans="1:33" ht="24" x14ac:dyDescent="0.2">
      <c r="B7" s="314" t="s">
        <v>5</v>
      </c>
      <c r="C7" s="264"/>
      <c r="E7" s="316" t="s">
        <v>1404</v>
      </c>
      <c r="F7" s="289">
        <f t="shared" si="0"/>
        <v>0</v>
      </c>
      <c r="G7" s="290">
        <f t="shared" si="1"/>
        <v>0</v>
      </c>
      <c r="I7" s="293" t="s">
        <v>1398</v>
      </c>
      <c r="J7" s="331">
        <f>SUMIF(I$16:I$50,I7,O$16:O$50)</f>
        <v>630</v>
      </c>
      <c r="K7" s="265">
        <f t="shared" si="2"/>
        <v>1</v>
      </c>
      <c r="M7" s="295"/>
      <c r="N7" s="296"/>
      <c r="O7" s="297">
        <f>Table416[[#This Row],[Total Student Contact Hours (SCH) ]]*9.1</f>
        <v>0</v>
      </c>
    </row>
    <row r="8" spans="1:33" ht="24" customHeight="1" x14ac:dyDescent="0.2">
      <c r="B8" s="314" t="s">
        <v>142</v>
      </c>
      <c r="C8" s="267"/>
      <c r="E8" s="293" t="s">
        <v>157</v>
      </c>
      <c r="F8" s="289">
        <f t="shared" si="0"/>
        <v>0</v>
      </c>
      <c r="G8" s="290">
        <f t="shared" si="1"/>
        <v>0</v>
      </c>
      <c r="I8" s="294" t="s">
        <v>1399</v>
      </c>
      <c r="J8" s="331">
        <f>SUMIF(I$16:I$50,I8,O$16:O$50)</f>
        <v>0</v>
      </c>
      <c r="K8" s="265">
        <f t="shared" si="2"/>
        <v>0</v>
      </c>
      <c r="M8" s="295"/>
      <c r="N8" s="296"/>
      <c r="O8" s="297">
        <f>Table416[[#This Row],[Total Student Contact Hours (SCH) ]]*9.1</f>
        <v>0</v>
      </c>
    </row>
    <row r="9" spans="1:33" ht="24" customHeight="1" x14ac:dyDescent="0.2">
      <c r="B9" s="313" t="s">
        <v>150</v>
      </c>
      <c r="C9" s="268"/>
      <c r="E9" s="317" t="s">
        <v>3</v>
      </c>
      <c r="F9" s="289">
        <f t="shared" si="0"/>
        <v>0</v>
      </c>
      <c r="G9" s="290">
        <f t="shared" si="1"/>
        <v>0</v>
      </c>
      <c r="I9" s="428" t="s">
        <v>8</v>
      </c>
      <c r="J9" s="447">
        <f>SUM(J5:J8)</f>
        <v>630</v>
      </c>
      <c r="K9" s="427">
        <f t="shared" si="2"/>
        <v>1</v>
      </c>
      <c r="M9" s="295"/>
      <c r="N9" s="296"/>
      <c r="O9" s="297">
        <f>Table416[[#This Row],[Total Student Contact Hours (SCH) ]]*9.1</f>
        <v>0</v>
      </c>
    </row>
    <row r="10" spans="1:33" ht="24" customHeight="1" x14ac:dyDescent="0.2">
      <c r="B10" s="313" t="s">
        <v>151</v>
      </c>
      <c r="C10" s="268"/>
      <c r="E10" s="318" t="s">
        <v>6</v>
      </c>
      <c r="F10" s="291">
        <f t="shared" si="0"/>
        <v>0</v>
      </c>
      <c r="G10" s="292">
        <f t="shared" si="1"/>
        <v>0</v>
      </c>
      <c r="I10" s="448"/>
      <c r="J10" s="449"/>
      <c r="K10" s="450"/>
      <c r="M10" s="295"/>
      <c r="N10" s="296"/>
      <c r="O10" s="297">
        <f>Table416[[#This Row],[Total Student Contact Hours (SCH) ]]*9.1</f>
        <v>0</v>
      </c>
    </row>
    <row r="11" spans="1:33" ht="18" customHeight="1" x14ac:dyDescent="0.2">
      <c r="B11" s="313" t="s">
        <v>158</v>
      </c>
      <c r="C11" s="269"/>
      <c r="E11" s="425" t="s">
        <v>8</v>
      </c>
      <c r="F11" s="426">
        <f>SUM(F5:F10)</f>
        <v>630</v>
      </c>
      <c r="G11" s="427">
        <f>SUM(G5:G10)</f>
        <v>1</v>
      </c>
      <c r="H11" s="261"/>
      <c r="I11" s="261"/>
      <c r="J11" s="260"/>
      <c r="K11" s="260"/>
      <c r="M11" s="432" t="s">
        <v>1408</v>
      </c>
      <c r="N11" s="433">
        <f>SUM(N5:N10)</f>
        <v>630</v>
      </c>
      <c r="O11" s="434">
        <f>SUM(O5:O10)</f>
        <v>5733</v>
      </c>
    </row>
    <row r="12" spans="1:33" s="261" customFormat="1" ht="15.75" customHeight="1" x14ac:dyDescent="0.2">
      <c r="B12" s="315" t="s">
        <v>1406</v>
      </c>
      <c r="C12" s="270"/>
      <c r="H12" s="260"/>
      <c r="I12" s="260"/>
      <c r="J12" s="260"/>
      <c r="K12" s="260"/>
      <c r="N12" s="271"/>
      <c r="O12" s="271"/>
      <c r="P12" s="260"/>
      <c r="Q12" s="271"/>
    </row>
    <row r="13" spans="1:33" s="258" customFormat="1" ht="18" customHeight="1" x14ac:dyDescent="0.2">
      <c r="B13" s="300"/>
      <c r="C13" s="301"/>
      <c r="D13" s="301"/>
      <c r="E13" s="301"/>
      <c r="F13" s="301"/>
      <c r="G13" s="302"/>
      <c r="H13" s="302"/>
      <c r="I13" s="302"/>
      <c r="J13" s="301"/>
      <c r="K13" s="302"/>
      <c r="L13" s="272"/>
      <c r="M13" s="273"/>
      <c r="N13" s="435" t="s">
        <v>145</v>
      </c>
      <c r="O13" s="435" t="s">
        <v>160</v>
      </c>
      <c r="P13" s="436"/>
    </row>
    <row r="14" spans="1:33" s="258" customFormat="1" ht="53.25" customHeight="1" x14ac:dyDescent="0.2">
      <c r="B14" s="528" t="s">
        <v>1403</v>
      </c>
      <c r="C14" s="529"/>
      <c r="D14" s="529"/>
      <c r="E14" s="529"/>
      <c r="F14" s="274"/>
      <c r="G14" s="275"/>
      <c r="H14" s="276"/>
      <c r="I14" s="276"/>
      <c r="J14" s="277"/>
      <c r="K14" s="277"/>
      <c r="N14" s="308" t="s">
        <v>1381</v>
      </c>
      <c r="O14" s="309">
        <f>SUM($O16:$O50)</f>
        <v>630</v>
      </c>
      <c r="P14" s="310">
        <f>ROUNDUP((O14*9.1),0)</f>
        <v>5733</v>
      </c>
      <c r="Q14" s="312" t="s">
        <v>1363</v>
      </c>
    </row>
    <row r="15" spans="1:33" s="256" customFormat="1" ht="66.75" customHeight="1" x14ac:dyDescent="0.2">
      <c r="A15" s="278"/>
      <c r="B15" s="437" t="s">
        <v>1420</v>
      </c>
      <c r="C15" s="438" t="s">
        <v>1421</v>
      </c>
      <c r="D15" s="438" t="s">
        <v>1422</v>
      </c>
      <c r="E15" s="438" t="s">
        <v>1375</v>
      </c>
      <c r="F15" s="438" t="s">
        <v>1423</v>
      </c>
      <c r="G15" s="438" t="s">
        <v>1425</v>
      </c>
      <c r="H15" s="439" t="s">
        <v>1426</v>
      </c>
      <c r="I15" s="440" t="s">
        <v>1427</v>
      </c>
      <c r="J15" s="436" t="s">
        <v>1428</v>
      </c>
      <c r="K15" s="441" t="s">
        <v>1429</v>
      </c>
      <c r="L15" s="438" t="s">
        <v>1430</v>
      </c>
      <c r="M15" s="438" t="s">
        <v>1411</v>
      </c>
      <c r="N15" s="438" t="s">
        <v>1364</v>
      </c>
      <c r="O15" s="439" t="s">
        <v>1412</v>
      </c>
      <c r="P15" s="442" t="s">
        <v>1413</v>
      </c>
      <c r="Q15" s="258"/>
      <c r="R15" s="258"/>
      <c r="S15" s="258"/>
      <c r="T15" s="258"/>
      <c r="U15" s="258"/>
      <c r="V15" s="258"/>
      <c r="W15" s="258"/>
      <c r="X15" s="258"/>
      <c r="Y15" s="258"/>
      <c r="Z15" s="258"/>
      <c r="AA15" s="258"/>
      <c r="AB15" s="258"/>
      <c r="AC15" s="258"/>
      <c r="AD15" s="258"/>
      <c r="AE15" s="258"/>
      <c r="AF15" s="258"/>
      <c r="AG15" s="258"/>
    </row>
    <row r="16" spans="1:33" s="330" customFormat="1" ht="99" customHeight="1" x14ac:dyDescent="0.2">
      <c r="A16" s="333" t="s">
        <v>1374</v>
      </c>
      <c r="B16" s="321" t="s">
        <v>33</v>
      </c>
      <c r="C16" s="321" t="s">
        <v>1368</v>
      </c>
      <c r="D16" s="321" t="s">
        <v>1369</v>
      </c>
      <c r="E16" s="321" t="s">
        <v>1376</v>
      </c>
      <c r="F16" s="321" t="s">
        <v>3840</v>
      </c>
      <c r="G16" s="322" t="s">
        <v>3841</v>
      </c>
      <c r="H16" s="322" t="s">
        <v>1401</v>
      </c>
      <c r="I16" s="323" t="s">
        <v>1398</v>
      </c>
      <c r="J16" s="332" t="s">
        <v>1419</v>
      </c>
      <c r="K16" s="324" t="s">
        <v>1371</v>
      </c>
      <c r="L16" s="325" t="s">
        <v>1367</v>
      </c>
      <c r="M16" s="326">
        <v>21</v>
      </c>
      <c r="N16" s="326">
        <v>30</v>
      </c>
      <c r="O16" s="327">
        <f t="shared" ref="O16" si="3">M16*N16</f>
        <v>630</v>
      </c>
      <c r="P16" s="328">
        <f t="shared" ref="P16:P50" si="4">O16*9.1</f>
        <v>5733</v>
      </c>
      <c r="Q16" s="329"/>
    </row>
    <row r="17" spans="1:16" s="258" customFormat="1" ht="27.75" customHeight="1" x14ac:dyDescent="0.2">
      <c r="A17" s="280"/>
      <c r="B17" s="281"/>
      <c r="C17" s="281"/>
      <c r="D17" s="281"/>
      <c r="E17" s="281"/>
      <c r="F17" s="281"/>
      <c r="G17" s="282"/>
      <c r="H17" s="282"/>
      <c r="I17" s="305"/>
      <c r="J17" s="285"/>
      <c r="K17" s="306"/>
      <c r="L17" s="283"/>
      <c r="M17" s="284"/>
      <c r="N17" s="284"/>
      <c r="O17" s="279">
        <v>0</v>
      </c>
      <c r="P17" s="311">
        <f t="shared" si="4"/>
        <v>0</v>
      </c>
    </row>
    <row r="18" spans="1:16" s="258" customFormat="1" ht="27.75" customHeight="1" x14ac:dyDescent="0.2">
      <c r="A18" s="280"/>
      <c r="B18" s="281"/>
      <c r="C18" s="281"/>
      <c r="D18" s="281"/>
      <c r="E18" s="281"/>
      <c r="F18" s="281"/>
      <c r="G18" s="282"/>
      <c r="H18" s="282"/>
      <c r="I18" s="305"/>
      <c r="J18" s="285"/>
      <c r="K18" s="306"/>
      <c r="L18" s="283"/>
      <c r="M18" s="284"/>
      <c r="N18" s="284"/>
      <c r="O18" s="279">
        <f t="shared" ref="O18:O50" si="5">M18*N18</f>
        <v>0</v>
      </c>
      <c r="P18" s="311">
        <f t="shared" si="4"/>
        <v>0</v>
      </c>
    </row>
    <row r="19" spans="1:16" s="258" customFormat="1" ht="27.75" customHeight="1" x14ac:dyDescent="0.2">
      <c r="A19" s="280"/>
      <c r="B19" s="281"/>
      <c r="C19" s="281"/>
      <c r="D19" s="281"/>
      <c r="E19" s="281"/>
      <c r="F19" s="281"/>
      <c r="G19" s="282"/>
      <c r="H19" s="282"/>
      <c r="I19" s="305"/>
      <c r="J19" s="285"/>
      <c r="K19" s="306"/>
      <c r="L19" s="283"/>
      <c r="M19" s="284"/>
      <c r="N19" s="284"/>
      <c r="O19" s="279">
        <f t="shared" si="5"/>
        <v>0</v>
      </c>
      <c r="P19" s="311">
        <f t="shared" si="4"/>
        <v>0</v>
      </c>
    </row>
    <row r="20" spans="1:16" s="258" customFormat="1" ht="27.75" customHeight="1" x14ac:dyDescent="0.2">
      <c r="A20" s="280"/>
      <c r="B20" s="281"/>
      <c r="C20" s="281"/>
      <c r="D20" s="281"/>
      <c r="E20" s="281"/>
      <c r="F20" s="281"/>
      <c r="G20" s="282"/>
      <c r="H20" s="282"/>
      <c r="I20" s="305"/>
      <c r="J20" s="285"/>
      <c r="K20" s="306"/>
      <c r="L20" s="283"/>
      <c r="M20" s="284"/>
      <c r="N20" s="284"/>
      <c r="O20" s="279">
        <f t="shared" si="5"/>
        <v>0</v>
      </c>
      <c r="P20" s="311">
        <f t="shared" si="4"/>
        <v>0</v>
      </c>
    </row>
    <row r="21" spans="1:16" s="258" customFormat="1" ht="27.75" customHeight="1" x14ac:dyDescent="0.2">
      <c r="A21" s="280"/>
      <c r="B21" s="281"/>
      <c r="C21" s="281"/>
      <c r="D21" s="281"/>
      <c r="E21" s="281"/>
      <c r="F21" s="281"/>
      <c r="G21" s="282"/>
      <c r="H21" s="282"/>
      <c r="I21" s="305"/>
      <c r="J21" s="285"/>
      <c r="K21" s="306"/>
      <c r="L21" s="283"/>
      <c r="M21" s="284"/>
      <c r="N21" s="284"/>
      <c r="O21" s="279">
        <f t="shared" si="5"/>
        <v>0</v>
      </c>
      <c r="P21" s="311">
        <f t="shared" si="4"/>
        <v>0</v>
      </c>
    </row>
    <row r="22" spans="1:16" s="258" customFormat="1" ht="27.75" customHeight="1" x14ac:dyDescent="0.2">
      <c r="A22" s="280"/>
      <c r="B22" s="281"/>
      <c r="C22" s="281"/>
      <c r="D22" s="281"/>
      <c r="E22" s="281"/>
      <c r="F22" s="281"/>
      <c r="G22" s="282"/>
      <c r="H22" s="282"/>
      <c r="I22" s="305"/>
      <c r="J22" s="285"/>
      <c r="K22" s="306"/>
      <c r="L22" s="283"/>
      <c r="M22" s="284"/>
      <c r="N22" s="284"/>
      <c r="O22" s="279">
        <f t="shared" si="5"/>
        <v>0</v>
      </c>
      <c r="P22" s="311">
        <f t="shared" si="4"/>
        <v>0</v>
      </c>
    </row>
    <row r="23" spans="1:16" s="258" customFormat="1" ht="27.75" customHeight="1" x14ac:dyDescent="0.2">
      <c r="A23" s="280"/>
      <c r="B23" s="281"/>
      <c r="C23" s="281"/>
      <c r="D23" s="281"/>
      <c r="E23" s="281"/>
      <c r="F23" s="281"/>
      <c r="G23" s="282"/>
      <c r="H23" s="282"/>
      <c r="I23" s="305"/>
      <c r="J23" s="285"/>
      <c r="K23" s="306"/>
      <c r="L23" s="283"/>
      <c r="M23" s="284"/>
      <c r="N23" s="284"/>
      <c r="O23" s="279">
        <f t="shared" si="5"/>
        <v>0</v>
      </c>
      <c r="P23" s="311">
        <f t="shared" si="4"/>
        <v>0</v>
      </c>
    </row>
    <row r="24" spans="1:16" s="258" customFormat="1" ht="27.75" customHeight="1" x14ac:dyDescent="0.2">
      <c r="A24" s="280"/>
      <c r="B24" s="281"/>
      <c r="C24" s="281"/>
      <c r="D24" s="281"/>
      <c r="E24" s="281"/>
      <c r="F24" s="281"/>
      <c r="G24" s="282"/>
      <c r="H24" s="282"/>
      <c r="I24" s="305"/>
      <c r="J24" s="285"/>
      <c r="K24" s="306"/>
      <c r="L24" s="283"/>
      <c r="M24" s="284"/>
      <c r="N24" s="284"/>
      <c r="O24" s="279">
        <f t="shared" si="5"/>
        <v>0</v>
      </c>
      <c r="P24" s="311">
        <f t="shared" si="4"/>
        <v>0</v>
      </c>
    </row>
    <row r="25" spans="1:16" s="258" customFormat="1" ht="27.75" customHeight="1" x14ac:dyDescent="0.2">
      <c r="A25" s="280"/>
      <c r="B25" s="281"/>
      <c r="C25" s="281"/>
      <c r="D25" s="281"/>
      <c r="E25" s="281"/>
      <c r="F25" s="281"/>
      <c r="G25" s="282"/>
      <c r="H25" s="282"/>
      <c r="I25" s="305"/>
      <c r="J25" s="285"/>
      <c r="K25" s="306"/>
      <c r="L25" s="283"/>
      <c r="M25" s="284"/>
      <c r="N25" s="284"/>
      <c r="O25" s="279">
        <f t="shared" si="5"/>
        <v>0</v>
      </c>
      <c r="P25" s="311">
        <f t="shared" si="4"/>
        <v>0</v>
      </c>
    </row>
    <row r="26" spans="1:16" s="258" customFormat="1" ht="27.75" customHeight="1" x14ac:dyDescent="0.2">
      <c r="A26" s="280"/>
      <c r="B26" s="281"/>
      <c r="C26" s="281"/>
      <c r="D26" s="281"/>
      <c r="E26" s="281"/>
      <c r="F26" s="281"/>
      <c r="G26" s="282"/>
      <c r="H26" s="282"/>
      <c r="I26" s="305"/>
      <c r="J26" s="285"/>
      <c r="K26" s="306"/>
      <c r="L26" s="283"/>
      <c r="M26" s="284"/>
      <c r="N26" s="284"/>
      <c r="O26" s="279">
        <f t="shared" si="5"/>
        <v>0</v>
      </c>
      <c r="P26" s="311">
        <f t="shared" si="4"/>
        <v>0</v>
      </c>
    </row>
    <row r="27" spans="1:16" s="258" customFormat="1" ht="27.75" customHeight="1" x14ac:dyDescent="0.2">
      <c r="A27" s="280"/>
      <c r="B27" s="281"/>
      <c r="C27" s="281"/>
      <c r="D27" s="281"/>
      <c r="E27" s="281"/>
      <c r="F27" s="281"/>
      <c r="G27" s="282"/>
      <c r="H27" s="282"/>
      <c r="I27" s="305"/>
      <c r="J27" s="285"/>
      <c r="K27" s="306"/>
      <c r="L27" s="283"/>
      <c r="M27" s="284"/>
      <c r="N27" s="284"/>
      <c r="O27" s="279">
        <f t="shared" si="5"/>
        <v>0</v>
      </c>
      <c r="P27" s="311">
        <f t="shared" si="4"/>
        <v>0</v>
      </c>
    </row>
    <row r="28" spans="1:16" s="258" customFormat="1" ht="27.75" customHeight="1" x14ac:dyDescent="0.2">
      <c r="A28" s="280"/>
      <c r="B28" s="281"/>
      <c r="C28" s="281"/>
      <c r="D28" s="281"/>
      <c r="E28" s="281"/>
      <c r="F28" s="281"/>
      <c r="G28" s="282"/>
      <c r="H28" s="282"/>
      <c r="I28" s="305"/>
      <c r="J28" s="285"/>
      <c r="K28" s="306"/>
      <c r="L28" s="283"/>
      <c r="M28" s="284"/>
      <c r="N28" s="284"/>
      <c r="O28" s="279">
        <f t="shared" si="5"/>
        <v>0</v>
      </c>
      <c r="P28" s="311">
        <f t="shared" si="4"/>
        <v>0</v>
      </c>
    </row>
    <row r="29" spans="1:16" s="258" customFormat="1" ht="27.75" customHeight="1" x14ac:dyDescent="0.2">
      <c r="A29" s="280"/>
      <c r="B29" s="281"/>
      <c r="C29" s="281"/>
      <c r="D29" s="281"/>
      <c r="E29" s="281"/>
      <c r="F29" s="281"/>
      <c r="G29" s="282"/>
      <c r="H29" s="282"/>
      <c r="I29" s="305"/>
      <c r="J29" s="285"/>
      <c r="K29" s="306"/>
      <c r="L29" s="283"/>
      <c r="M29" s="284"/>
      <c r="N29" s="284"/>
      <c r="O29" s="279">
        <f t="shared" si="5"/>
        <v>0</v>
      </c>
      <c r="P29" s="311">
        <f t="shared" si="4"/>
        <v>0</v>
      </c>
    </row>
    <row r="30" spans="1:16" s="258" customFormat="1" ht="27.75" customHeight="1" x14ac:dyDescent="0.2">
      <c r="A30" s="280"/>
      <c r="B30" s="281"/>
      <c r="C30" s="281"/>
      <c r="D30" s="281"/>
      <c r="E30" s="281"/>
      <c r="F30" s="281"/>
      <c r="G30" s="282"/>
      <c r="H30" s="282"/>
      <c r="I30" s="305"/>
      <c r="J30" s="285"/>
      <c r="K30" s="306"/>
      <c r="L30" s="283"/>
      <c r="M30" s="284"/>
      <c r="N30" s="284"/>
      <c r="O30" s="279">
        <f t="shared" si="5"/>
        <v>0</v>
      </c>
      <c r="P30" s="311">
        <f t="shared" si="4"/>
        <v>0</v>
      </c>
    </row>
    <row r="31" spans="1:16" s="258" customFormat="1" ht="27.75" customHeight="1" x14ac:dyDescent="0.2">
      <c r="A31" s="280"/>
      <c r="B31" s="281"/>
      <c r="C31" s="281"/>
      <c r="D31" s="281"/>
      <c r="E31" s="281"/>
      <c r="F31" s="281"/>
      <c r="G31" s="282"/>
      <c r="H31" s="282"/>
      <c r="I31" s="305"/>
      <c r="J31" s="285"/>
      <c r="K31" s="306"/>
      <c r="L31" s="283"/>
      <c r="M31" s="284"/>
      <c r="N31" s="284"/>
      <c r="O31" s="279">
        <f t="shared" si="5"/>
        <v>0</v>
      </c>
      <c r="P31" s="311">
        <f t="shared" si="4"/>
        <v>0</v>
      </c>
    </row>
    <row r="32" spans="1:16" s="258" customFormat="1" ht="27.75" customHeight="1" x14ac:dyDescent="0.2">
      <c r="A32" s="280"/>
      <c r="B32" s="281"/>
      <c r="C32" s="281"/>
      <c r="D32" s="281"/>
      <c r="E32" s="281"/>
      <c r="F32" s="281"/>
      <c r="G32" s="282"/>
      <c r="H32" s="282"/>
      <c r="I32" s="305"/>
      <c r="J32" s="285"/>
      <c r="K32" s="306"/>
      <c r="L32" s="283"/>
      <c r="M32" s="284"/>
      <c r="N32" s="284"/>
      <c r="O32" s="279">
        <f t="shared" si="5"/>
        <v>0</v>
      </c>
      <c r="P32" s="311">
        <f t="shared" si="4"/>
        <v>0</v>
      </c>
    </row>
    <row r="33" spans="1:16" s="258" customFormat="1" ht="27.75" customHeight="1" x14ac:dyDescent="0.2">
      <c r="A33" s="280"/>
      <c r="B33" s="281"/>
      <c r="C33" s="281"/>
      <c r="D33" s="281"/>
      <c r="E33" s="281"/>
      <c r="F33" s="281"/>
      <c r="G33" s="282"/>
      <c r="H33" s="282"/>
      <c r="I33" s="305"/>
      <c r="J33" s="285"/>
      <c r="K33" s="306"/>
      <c r="L33" s="283"/>
      <c r="M33" s="284"/>
      <c r="N33" s="284"/>
      <c r="O33" s="279">
        <f t="shared" si="5"/>
        <v>0</v>
      </c>
      <c r="P33" s="311">
        <f t="shared" si="4"/>
        <v>0</v>
      </c>
    </row>
    <row r="34" spans="1:16" s="258" customFormat="1" ht="27.75" customHeight="1" x14ac:dyDescent="0.2">
      <c r="A34" s="280"/>
      <c r="B34" s="281"/>
      <c r="C34" s="281"/>
      <c r="D34" s="281"/>
      <c r="E34" s="281"/>
      <c r="F34" s="281"/>
      <c r="G34" s="282"/>
      <c r="H34" s="282"/>
      <c r="I34" s="305"/>
      <c r="J34" s="285"/>
      <c r="K34" s="306"/>
      <c r="L34" s="283"/>
      <c r="M34" s="284"/>
      <c r="N34" s="284"/>
      <c r="O34" s="279">
        <f t="shared" si="5"/>
        <v>0</v>
      </c>
      <c r="P34" s="311">
        <f t="shared" si="4"/>
        <v>0</v>
      </c>
    </row>
    <row r="35" spans="1:16" s="258" customFormat="1" ht="27.75" customHeight="1" x14ac:dyDescent="0.2">
      <c r="A35" s="280"/>
      <c r="B35" s="281"/>
      <c r="C35" s="281"/>
      <c r="D35" s="281"/>
      <c r="E35" s="281"/>
      <c r="F35" s="281"/>
      <c r="G35" s="282"/>
      <c r="H35" s="282"/>
      <c r="I35" s="305"/>
      <c r="J35" s="285"/>
      <c r="K35" s="306"/>
      <c r="L35" s="283"/>
      <c r="M35" s="284"/>
      <c r="N35" s="284"/>
      <c r="O35" s="279">
        <f t="shared" si="5"/>
        <v>0</v>
      </c>
      <c r="P35" s="311">
        <f t="shared" si="4"/>
        <v>0</v>
      </c>
    </row>
    <row r="36" spans="1:16" s="258" customFormat="1" ht="27.75" customHeight="1" x14ac:dyDescent="0.2">
      <c r="A36" s="280"/>
      <c r="B36" s="281"/>
      <c r="C36" s="281"/>
      <c r="D36" s="281"/>
      <c r="E36" s="281"/>
      <c r="F36" s="281"/>
      <c r="G36" s="282"/>
      <c r="H36" s="282"/>
      <c r="I36" s="305"/>
      <c r="J36" s="285"/>
      <c r="K36" s="306"/>
      <c r="L36" s="283"/>
      <c r="M36" s="284"/>
      <c r="N36" s="284"/>
      <c r="O36" s="279">
        <f t="shared" si="5"/>
        <v>0</v>
      </c>
      <c r="P36" s="311">
        <f t="shared" si="4"/>
        <v>0</v>
      </c>
    </row>
    <row r="37" spans="1:16" s="258" customFormat="1" ht="27.75" customHeight="1" x14ac:dyDescent="0.2">
      <c r="A37" s="280"/>
      <c r="B37" s="281"/>
      <c r="C37" s="281"/>
      <c r="D37" s="281"/>
      <c r="E37" s="281"/>
      <c r="F37" s="281"/>
      <c r="G37" s="282"/>
      <c r="H37" s="282"/>
      <c r="I37" s="305"/>
      <c r="J37" s="285"/>
      <c r="K37" s="306"/>
      <c r="L37" s="283"/>
      <c r="M37" s="284"/>
      <c r="N37" s="284"/>
      <c r="O37" s="279">
        <f t="shared" si="5"/>
        <v>0</v>
      </c>
      <c r="P37" s="311">
        <f t="shared" si="4"/>
        <v>0</v>
      </c>
    </row>
    <row r="38" spans="1:16" s="258" customFormat="1" ht="27.75" customHeight="1" x14ac:dyDescent="0.2">
      <c r="A38" s="280"/>
      <c r="B38" s="281"/>
      <c r="C38" s="281"/>
      <c r="D38" s="281"/>
      <c r="E38" s="281"/>
      <c r="F38" s="281"/>
      <c r="G38" s="282"/>
      <c r="H38" s="282"/>
      <c r="I38" s="305"/>
      <c r="J38" s="285"/>
      <c r="K38" s="306"/>
      <c r="L38" s="283"/>
      <c r="M38" s="284"/>
      <c r="N38" s="284"/>
      <c r="O38" s="279">
        <f t="shared" si="5"/>
        <v>0</v>
      </c>
      <c r="P38" s="311">
        <f t="shared" si="4"/>
        <v>0</v>
      </c>
    </row>
    <row r="39" spans="1:16" s="258" customFormat="1" ht="27.75" customHeight="1" x14ac:dyDescent="0.2">
      <c r="A39" s="280"/>
      <c r="B39" s="281"/>
      <c r="C39" s="281"/>
      <c r="D39" s="281"/>
      <c r="E39" s="281"/>
      <c r="F39" s="281"/>
      <c r="G39" s="282"/>
      <c r="H39" s="282"/>
      <c r="I39" s="305"/>
      <c r="J39" s="285"/>
      <c r="K39" s="306"/>
      <c r="L39" s="283"/>
      <c r="M39" s="284"/>
      <c r="N39" s="284"/>
      <c r="O39" s="279">
        <f t="shared" si="5"/>
        <v>0</v>
      </c>
      <c r="P39" s="311">
        <f t="shared" si="4"/>
        <v>0</v>
      </c>
    </row>
    <row r="40" spans="1:16" s="258" customFormat="1" ht="27.75" customHeight="1" x14ac:dyDescent="0.2">
      <c r="A40" s="280"/>
      <c r="B40" s="281"/>
      <c r="C40" s="281"/>
      <c r="D40" s="281"/>
      <c r="E40" s="281"/>
      <c r="F40" s="281"/>
      <c r="G40" s="282"/>
      <c r="H40" s="282"/>
      <c r="I40" s="305"/>
      <c r="J40" s="285"/>
      <c r="K40" s="306"/>
      <c r="L40" s="283"/>
      <c r="M40" s="284"/>
      <c r="N40" s="284"/>
      <c r="O40" s="279">
        <f t="shared" si="5"/>
        <v>0</v>
      </c>
      <c r="P40" s="311">
        <f t="shared" si="4"/>
        <v>0</v>
      </c>
    </row>
    <row r="41" spans="1:16" s="258" customFormat="1" ht="27.75" customHeight="1" x14ac:dyDescent="0.2">
      <c r="A41" s="280"/>
      <c r="B41" s="281"/>
      <c r="C41" s="281"/>
      <c r="D41" s="281"/>
      <c r="E41" s="281"/>
      <c r="F41" s="281"/>
      <c r="G41" s="282"/>
      <c r="H41" s="282"/>
      <c r="I41" s="305"/>
      <c r="J41" s="285"/>
      <c r="K41" s="306"/>
      <c r="L41" s="283"/>
      <c r="M41" s="284"/>
      <c r="N41" s="284"/>
      <c r="O41" s="279">
        <f t="shared" si="5"/>
        <v>0</v>
      </c>
      <c r="P41" s="311">
        <f t="shared" si="4"/>
        <v>0</v>
      </c>
    </row>
    <row r="42" spans="1:16" s="258" customFormat="1" ht="27.75" customHeight="1" x14ac:dyDescent="0.2">
      <c r="A42" s="280"/>
      <c r="B42" s="281"/>
      <c r="C42" s="281"/>
      <c r="D42" s="281"/>
      <c r="E42" s="281"/>
      <c r="F42" s="281"/>
      <c r="G42" s="282"/>
      <c r="H42" s="282"/>
      <c r="I42" s="305"/>
      <c r="J42" s="285"/>
      <c r="K42" s="306"/>
      <c r="L42" s="283"/>
      <c r="M42" s="284"/>
      <c r="N42" s="284"/>
      <c r="O42" s="279">
        <f t="shared" si="5"/>
        <v>0</v>
      </c>
      <c r="P42" s="311">
        <f t="shared" si="4"/>
        <v>0</v>
      </c>
    </row>
    <row r="43" spans="1:16" s="258" customFormat="1" ht="27.75" customHeight="1" x14ac:dyDescent="0.2">
      <c r="A43" s="280"/>
      <c r="B43" s="281"/>
      <c r="C43" s="281"/>
      <c r="D43" s="281"/>
      <c r="E43" s="281"/>
      <c r="F43" s="281"/>
      <c r="G43" s="282"/>
      <c r="H43" s="282"/>
      <c r="I43" s="305"/>
      <c r="J43" s="285"/>
      <c r="K43" s="306"/>
      <c r="L43" s="283"/>
      <c r="M43" s="284"/>
      <c r="N43" s="284"/>
      <c r="O43" s="279">
        <f t="shared" si="5"/>
        <v>0</v>
      </c>
      <c r="P43" s="311">
        <f t="shared" si="4"/>
        <v>0</v>
      </c>
    </row>
    <row r="44" spans="1:16" s="258" customFormat="1" ht="27.75" customHeight="1" x14ac:dyDescent="0.2">
      <c r="A44" s="280"/>
      <c r="B44" s="281"/>
      <c r="C44" s="281"/>
      <c r="D44" s="281"/>
      <c r="E44" s="281"/>
      <c r="F44" s="281"/>
      <c r="G44" s="282"/>
      <c r="H44" s="282"/>
      <c r="I44" s="305"/>
      <c r="J44" s="285"/>
      <c r="K44" s="306"/>
      <c r="L44" s="283"/>
      <c r="M44" s="284"/>
      <c r="N44" s="284"/>
      <c r="O44" s="279">
        <f t="shared" si="5"/>
        <v>0</v>
      </c>
      <c r="P44" s="311">
        <f t="shared" si="4"/>
        <v>0</v>
      </c>
    </row>
    <row r="45" spans="1:16" s="258" customFormat="1" ht="27.75" customHeight="1" x14ac:dyDescent="0.2">
      <c r="A45" s="280"/>
      <c r="B45" s="281"/>
      <c r="C45" s="281"/>
      <c r="D45" s="281"/>
      <c r="E45" s="281"/>
      <c r="F45" s="281"/>
      <c r="G45" s="281"/>
      <c r="H45" s="282"/>
      <c r="I45" s="305"/>
      <c r="J45" s="285"/>
      <c r="K45" s="307"/>
      <c r="L45" s="283"/>
      <c r="M45" s="284"/>
      <c r="N45" s="284"/>
      <c r="O45" s="279">
        <f t="shared" si="5"/>
        <v>0</v>
      </c>
      <c r="P45" s="311">
        <f t="shared" si="4"/>
        <v>0</v>
      </c>
    </row>
    <row r="46" spans="1:16" ht="27.75" customHeight="1" x14ac:dyDescent="0.2">
      <c r="A46" s="286"/>
      <c r="B46" s="281"/>
      <c r="C46" s="281"/>
      <c r="D46" s="281"/>
      <c r="E46" s="281"/>
      <c r="F46" s="281"/>
      <c r="G46" s="285"/>
      <c r="H46" s="282"/>
      <c r="I46" s="305"/>
      <c r="J46" s="285"/>
      <c r="K46" s="307"/>
      <c r="L46" s="283"/>
      <c r="M46" s="284"/>
      <c r="N46" s="284"/>
      <c r="O46" s="279">
        <f t="shared" si="5"/>
        <v>0</v>
      </c>
      <c r="P46" s="311">
        <f t="shared" si="4"/>
        <v>0</v>
      </c>
    </row>
    <row r="47" spans="1:16" ht="27.75" customHeight="1" x14ac:dyDescent="0.2">
      <c r="A47" s="286"/>
      <c r="B47" s="281"/>
      <c r="C47" s="281"/>
      <c r="D47" s="281"/>
      <c r="E47" s="281"/>
      <c r="F47" s="281"/>
      <c r="G47" s="285"/>
      <c r="H47" s="282"/>
      <c r="I47" s="305"/>
      <c r="J47" s="285"/>
      <c r="K47" s="307"/>
      <c r="L47" s="283"/>
      <c r="M47" s="284"/>
      <c r="N47" s="284"/>
      <c r="O47" s="279">
        <f t="shared" si="5"/>
        <v>0</v>
      </c>
      <c r="P47" s="311">
        <f t="shared" si="4"/>
        <v>0</v>
      </c>
    </row>
    <row r="48" spans="1:16" ht="27.75" customHeight="1" x14ac:dyDescent="0.2">
      <c r="A48" s="286"/>
      <c r="B48" s="281"/>
      <c r="C48" s="281"/>
      <c r="D48" s="281"/>
      <c r="E48" s="281"/>
      <c r="F48" s="281"/>
      <c r="G48" s="285"/>
      <c r="H48" s="282"/>
      <c r="I48" s="305"/>
      <c r="J48" s="285"/>
      <c r="K48" s="307"/>
      <c r="L48" s="283"/>
      <c r="M48" s="284"/>
      <c r="N48" s="284"/>
      <c r="O48" s="279">
        <f t="shared" si="5"/>
        <v>0</v>
      </c>
      <c r="P48" s="311">
        <f t="shared" si="4"/>
        <v>0</v>
      </c>
    </row>
    <row r="49" spans="1:17" ht="27.75" customHeight="1" x14ac:dyDescent="0.2">
      <c r="A49" s="286"/>
      <c r="B49" s="281"/>
      <c r="C49" s="281"/>
      <c r="D49" s="281"/>
      <c r="E49" s="281"/>
      <c r="F49" s="281"/>
      <c r="G49" s="285"/>
      <c r="H49" s="282"/>
      <c r="I49" s="305"/>
      <c r="J49" s="285"/>
      <c r="K49" s="307"/>
      <c r="L49" s="283"/>
      <c r="M49" s="284"/>
      <c r="N49" s="284"/>
      <c r="O49" s="279">
        <f t="shared" si="5"/>
        <v>0</v>
      </c>
      <c r="P49" s="311">
        <f t="shared" si="4"/>
        <v>0</v>
      </c>
    </row>
    <row r="50" spans="1:17" ht="27.75" customHeight="1" x14ac:dyDescent="0.2">
      <c r="A50" s="286"/>
      <c r="B50" s="281"/>
      <c r="C50" s="281"/>
      <c r="D50" s="281"/>
      <c r="E50" s="281"/>
      <c r="F50" s="278"/>
      <c r="G50" s="281"/>
      <c r="H50" s="282"/>
      <c r="I50" s="305"/>
      <c r="J50" s="285"/>
      <c r="K50" s="306"/>
      <c r="L50" s="283"/>
      <c r="M50" s="284"/>
      <c r="N50" s="284"/>
      <c r="O50" s="279">
        <f t="shared" si="5"/>
        <v>0</v>
      </c>
      <c r="P50" s="311">
        <f t="shared" si="4"/>
        <v>0</v>
      </c>
    </row>
    <row r="51" spans="1:17" ht="14.25" customHeight="1" x14ac:dyDescent="0.2">
      <c r="B51" s="443"/>
      <c r="C51" s="443"/>
      <c r="D51" s="443"/>
      <c r="E51" s="443"/>
      <c r="F51" s="443"/>
      <c r="G51" s="443"/>
      <c r="H51" s="444"/>
      <c r="I51" s="444"/>
      <c r="J51" s="436"/>
      <c r="K51" s="443"/>
      <c r="L51" s="444"/>
      <c r="M51" s="443"/>
      <c r="N51" s="443"/>
      <c r="O51" s="445">
        <f>SUM($O16:$O50)</f>
        <v>630</v>
      </c>
      <c r="P51" s="446">
        <f>ROUNDUP((O51*9.1),0)</f>
        <v>5733</v>
      </c>
      <c r="Q51" s="319" t="s">
        <v>1363</v>
      </c>
    </row>
    <row r="52" spans="1:17" x14ac:dyDescent="0.2">
      <c r="P52" s="288"/>
    </row>
  </sheetData>
  <protectedRanges>
    <protectedRange password="DC52" sqref="M16:N44 C9:C12" name="Range3_1_1"/>
    <protectedRange sqref="O51:P51 B16:B44 M16:N44" name="Range1_2_1"/>
    <protectedRange password="C923" sqref="O51:P51" name="Range6_1_1"/>
    <protectedRange password="C923" sqref="H16:I44" name="Range4_1_2_1"/>
    <protectedRange password="C923" sqref="O16:P50" name="Range5_1_1_1"/>
    <protectedRange sqref="O16:O50" name="Range1_1_1_1"/>
    <protectedRange password="DC52" sqref="C5:C7" name="Range3_3_1_1"/>
    <protectedRange password="DC52" sqref="F16:F17" name="Range3_1_1_1_1"/>
    <protectedRange password="DC52" sqref="G16:G44" name="Range3_4_2_1"/>
    <protectedRange sqref="G16:G44" name="Range1_3_2_1"/>
    <protectedRange password="DC52" sqref="K16:K44" name="Range3_4_1_2_1"/>
    <protectedRange sqref="K16:K44" name="Range1_3_1_2_1"/>
    <protectedRange password="DC52" sqref="F19:F20" name="Range3_1_2_1_1"/>
    <protectedRange password="DC52" sqref="F18" name="Range3_1_3_1_1"/>
    <protectedRange password="DC52" sqref="G50" name="Range3_9_2_1_1"/>
    <protectedRange sqref="G50" name="Range1_8_2_1_1"/>
    <protectedRange password="DC52" sqref="M45:N50" name="Range3_10_1_1"/>
    <protectedRange sqref="M45:N50 B45:B50" name="Range1_9_1_1"/>
    <protectedRange password="C923" sqref="H45:I50" name="Range4_1_1_1_1"/>
    <protectedRange password="DC52" sqref="G45" name="Range3_5_5_1_1"/>
    <protectedRange sqref="G45" name="Range1_4_5_1_1"/>
    <protectedRange password="DC52" sqref="G46:G49" name="Range3_5_6_1_1"/>
    <protectedRange sqref="G46:G49" name="Range1_4_6_1_1"/>
    <protectedRange password="DC52" sqref="K45" name="Range3_5_7_1_1"/>
    <protectedRange sqref="K45" name="Range1_4_7_1_1"/>
    <protectedRange password="DC52" sqref="K46:K49" name="Range3_5_8_1_1"/>
    <protectedRange sqref="K46:K49" name="Range1_4_8_1_1"/>
    <protectedRange password="DC52" sqref="K50" name="Range3_4_1_1_1_1"/>
    <protectedRange sqref="K50" name="Range1_3_1_1_1_1"/>
    <protectedRange password="DC52" sqref="F21:F44" name="Range3_1_6_1_1_2_1"/>
    <protectedRange password="DC52" sqref="F50" name="Range3_1_4_3_1_1"/>
    <protectedRange password="DC52" sqref="F46:F49" name="Range3_1_4_4_1_1"/>
    <protectedRange password="DC52" sqref="F45" name="Range3_1_4_7_1_1"/>
    <protectedRange sqref="M5:M10" name="Range1_2_1_1_1"/>
    <protectedRange password="C923" sqref="N5:O10" name="Range5_1_2_1_1_1"/>
    <protectedRange sqref="N5:N10" name="Range1_1_2_1_1_1"/>
    <protectedRange password="C923" sqref="E4:G4 E11:G11 K5:K9 I4:K4 G5:G10 E5:E10 I5:I9" name="Range7_1_1_1_1"/>
    <protectedRange password="C923" sqref="F5:F10 J5:J9" name="Range7_1_2_1"/>
  </protectedRanges>
  <mergeCells count="3">
    <mergeCell ref="E3:G3"/>
    <mergeCell ref="I3:K3"/>
    <mergeCell ref="B14:E14"/>
  </mergeCells>
  <conditionalFormatting sqref="F21:F44">
    <cfRule type="duplicateValues" dxfId="73" priority="10"/>
    <cfRule type="duplicateValues" dxfId="72" priority="11"/>
    <cfRule type="duplicateValues" dxfId="71" priority="12"/>
  </conditionalFormatting>
  <conditionalFormatting sqref="F50">
    <cfRule type="duplicateValues" dxfId="70" priority="7"/>
    <cfRule type="duplicateValues" dxfId="69" priority="8"/>
    <cfRule type="duplicateValues" dxfId="68" priority="9"/>
  </conditionalFormatting>
  <conditionalFormatting sqref="F46:F49">
    <cfRule type="duplicateValues" dxfId="67" priority="4"/>
    <cfRule type="duplicateValues" dxfId="66" priority="5"/>
    <cfRule type="duplicateValues" dxfId="65" priority="6"/>
  </conditionalFormatting>
  <conditionalFormatting sqref="F45">
    <cfRule type="duplicateValues" dxfId="64" priority="1"/>
    <cfRule type="duplicateValues" dxfId="63" priority="2"/>
    <cfRule type="duplicateValues" dxfId="62" priority="3"/>
  </conditionalFormatting>
  <dataValidations count="7">
    <dataValidation type="list" allowBlank="1" showInputMessage="1" showErrorMessage="1" sqref="E16:E50 C8" xr:uid="{C01D2E00-C7DB-45FE-B0D6-26B686BF0B0F}">
      <formula1>"Yes, No"</formula1>
    </dataValidation>
    <dataValidation type="list" allowBlank="1" showInputMessage="1" showErrorMessage="1" prompt="Yes, No" sqref="D16:D50" xr:uid="{A8B0B405-5124-45F5-A8D1-E39D7028526B}">
      <formula1>"Course Overview, Full A-Frame"</formula1>
    </dataValidation>
    <dataValidation type="list" allowBlank="1" showInputMessage="1" showErrorMessage="1" sqref="M5:M10 B16:B50" xr:uid="{36D222E2-9CF9-40B1-AADC-F5EEA2DC10C5}">
      <formula1>list_LGA</formula1>
    </dataValidation>
    <dataValidation type="list" allowBlank="1" showInputMessage="1" showErrorMessage="1" sqref="H1 H51:H1048576 H11:H14" xr:uid="{F79627A6-CF5B-4958-8A61-703E2843D90A}">
      <formula1>"ACFE Adult Literacy &amp; Numeracy, Employment Skills, Vocational"</formula1>
    </dataValidation>
    <dataValidation type="whole" operator="greaterThanOrEqual" allowBlank="1" showInputMessage="1" showErrorMessage="1" sqref="M16:N50" xr:uid="{B606595A-1D3F-4E1E-A307-175844C2B23B}">
      <formula1>1</formula1>
    </dataValidation>
    <dataValidation type="list" allowBlank="1" showInputMessage="1" showErrorMessage="1" sqref="C4" xr:uid="{88F2553F-1109-47E3-88DF-61E8D7A5ED3D}">
      <formula1>list_ACFERegion</formula1>
    </dataValidation>
    <dataValidation type="list" allowBlank="1" showInputMessage="1" showErrorMessage="1" sqref="C16:C50" xr:uid="{FE4C4909-F8FF-4ACD-8144-8C3B72CFE1E5}">
      <formula1>"Yes (new program), No (old program)"</formula1>
    </dataValidation>
  </dataValidations>
  <pageMargins left="0.7" right="0.7" top="0.75" bottom="0.75" header="0.3" footer="0.3"/>
  <tableParts count="5">
    <tablePart r:id="rId1"/>
    <tablePart r:id="rId2"/>
    <tablePart r:id="rId3"/>
    <tablePart r:id="rId4"/>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xr:uid="{3D126136-F91D-4BAD-9661-40F699FE8144}">
          <x14:formula1>
            <xm:f>DropdownLists!$V$2:$V$6</xm:f>
          </x14:formula1>
          <xm:sqref>J16:J51</xm:sqref>
        </x14:dataValidation>
        <x14:dataValidation type="list" allowBlank="1" showInputMessage="1" showErrorMessage="1" xr:uid="{2114B016-E0BA-4B81-88FA-2E9477C8E7E8}">
          <x14:formula1>
            <xm:f>DropdownLists!$T$2:$T$7</xm:f>
          </x14:formula1>
          <xm:sqref>H16:H50</xm:sqref>
        </x14:dataValidation>
        <x14:dataValidation type="list" allowBlank="1" showInputMessage="1" showErrorMessage="1" xr:uid="{CA3E1AFC-4D14-4045-9E1D-6A8E1CD0B503}">
          <x14:formula1>
            <xm:f>DropdownLists!$S$2:$S$5</xm:f>
          </x14:formula1>
          <xm:sqref>I16:I50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C3B2-F1AA-4F91-99F3-3E825CD01044}">
  <dimension ref="A2:AX30"/>
  <sheetViews>
    <sheetView tabSelected="1" zoomScale="70" zoomScaleNormal="70" workbookViewId="0">
      <selection activeCell="D10" sqref="D10"/>
    </sheetView>
  </sheetViews>
  <sheetFormatPr defaultColWidth="9.140625" defaultRowHeight="12.75" x14ac:dyDescent="0.2"/>
  <cols>
    <col min="1" max="1" width="2.5703125" style="100" customWidth="1"/>
    <col min="2" max="2" width="14.42578125" style="100" customWidth="1"/>
    <col min="3" max="3" width="24.7109375" style="100" customWidth="1"/>
    <col min="4" max="4" width="19.85546875" style="100" customWidth="1"/>
    <col min="5" max="5" width="24.5703125" style="100" customWidth="1"/>
    <col min="6" max="7" width="14.5703125" style="100" customWidth="1"/>
    <col min="8" max="8" width="17" style="100" customWidth="1"/>
    <col min="9" max="9" width="22.85546875" style="100" customWidth="1"/>
    <col min="10" max="10" width="14.5703125" style="100" customWidth="1"/>
    <col min="11" max="11" width="16" style="170" customWidth="1"/>
    <col min="12" max="12" width="12.7109375" style="100" customWidth="1"/>
    <col min="13" max="13" width="29.140625" style="174" customWidth="1"/>
    <col min="14" max="14" width="11.7109375" style="100" customWidth="1"/>
    <col min="15" max="15" width="10.5703125" style="103" customWidth="1"/>
    <col min="16" max="16" width="31.42578125" style="170" customWidth="1"/>
    <col min="17" max="17" width="7.42578125" style="170" customWidth="1"/>
    <col min="18" max="18" width="5.42578125" style="174" customWidth="1"/>
    <col min="19" max="50" width="9.140625" style="174"/>
    <col min="51" max="16384" width="9.140625" style="100"/>
  </cols>
  <sheetData>
    <row r="2" spans="2:50" s="110" customFormat="1" ht="26.25" x14ac:dyDescent="0.2">
      <c r="B2" s="533" t="s">
        <v>3852</v>
      </c>
      <c r="C2" s="534"/>
      <c r="D2" s="534"/>
      <c r="E2" s="534"/>
      <c r="F2" s="534"/>
      <c r="G2" s="534"/>
      <c r="H2" s="534"/>
      <c r="I2" s="534"/>
      <c r="J2" s="534"/>
      <c r="K2" s="534"/>
      <c r="L2" s="534"/>
      <c r="M2" s="534"/>
      <c r="N2" s="534"/>
      <c r="O2" s="534"/>
      <c r="P2" s="451"/>
      <c r="Q2" s="187"/>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row>
    <row r="3" spans="2:50" ht="9.75" customHeight="1" x14ac:dyDescent="0.2">
      <c r="D3" s="452"/>
      <c r="E3" s="452"/>
      <c r="F3" s="452"/>
      <c r="G3" s="452"/>
      <c r="H3" s="452"/>
      <c r="I3" s="453"/>
      <c r="J3" s="453"/>
    </row>
    <row r="4" spans="2:50" s="456" customFormat="1" ht="15.75" x14ac:dyDescent="0.2">
      <c r="B4" s="454" t="s">
        <v>149</v>
      </c>
      <c r="C4" s="455"/>
      <c r="E4" s="535"/>
      <c r="F4" s="536"/>
      <c r="G4" s="536"/>
      <c r="H4" s="536"/>
      <c r="I4" s="514"/>
      <c r="M4" s="171" t="s">
        <v>1379</v>
      </c>
      <c r="O4" s="457"/>
      <c r="P4" s="170"/>
      <c r="Q4" s="170"/>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row>
    <row r="5" spans="2:50" ht="63.75" x14ac:dyDescent="0.2">
      <c r="B5" s="458" t="s">
        <v>1393</v>
      </c>
      <c r="C5" s="160"/>
      <c r="D5" s="105"/>
      <c r="E5" s="459" t="s">
        <v>3849</v>
      </c>
      <c r="F5" s="460" t="s">
        <v>1380</v>
      </c>
      <c r="G5" s="460" t="s">
        <v>1395</v>
      </c>
      <c r="I5" s="503" t="s">
        <v>3850</v>
      </c>
      <c r="J5" s="502" t="s">
        <v>1402</v>
      </c>
      <c r="K5" s="502" t="s">
        <v>1395</v>
      </c>
      <c r="M5" s="461" t="s">
        <v>1362</v>
      </c>
      <c r="N5" s="462" t="s">
        <v>1187</v>
      </c>
      <c r="O5" s="462" t="s">
        <v>1188</v>
      </c>
    </row>
    <row r="6" spans="2:50" ht="30.75" customHeight="1" x14ac:dyDescent="0.2">
      <c r="B6" s="458" t="s">
        <v>147</v>
      </c>
      <c r="C6" s="463"/>
      <c r="E6" s="505" t="s">
        <v>3843</v>
      </c>
      <c r="F6" s="506">
        <f t="shared" ref="F6:F12" si="0">SUMIF(H$21:H$28,E6,N$21:N$28)</f>
        <v>0</v>
      </c>
      <c r="G6" s="521" t="e">
        <f>F6/(F$13)</f>
        <v>#DIV/0!</v>
      </c>
      <c r="I6" s="219" t="s">
        <v>3851</v>
      </c>
      <c r="J6" s="509">
        <f ca="1">SUMIF(I$21:I$30,I6,N$21:N$29)</f>
        <v>0</v>
      </c>
      <c r="K6" s="510" t="e">
        <f ca="1">J6/(J$9)</f>
        <v>#DIV/0!</v>
      </c>
      <c r="M6" s="464"/>
      <c r="N6" s="465"/>
      <c r="O6" s="466">
        <f>N6*9.1</f>
        <v>0</v>
      </c>
    </row>
    <row r="7" spans="2:50" ht="33.75" customHeight="1" x14ac:dyDescent="0.2">
      <c r="B7" s="454" t="s">
        <v>5</v>
      </c>
      <c r="C7" s="467"/>
      <c r="E7" s="507" t="s">
        <v>3844</v>
      </c>
      <c r="F7" s="506">
        <f t="shared" si="0"/>
        <v>0</v>
      </c>
      <c r="G7" s="521" t="e">
        <f t="shared" ref="G7:G12" si="1">F7/(F$13)</f>
        <v>#DIV/0!</v>
      </c>
      <c r="I7" s="219" t="s">
        <v>1416</v>
      </c>
      <c r="J7" s="509">
        <f ca="1">SUMIF(I$16:I$30,I7,N$16:N$29)</f>
        <v>0</v>
      </c>
      <c r="K7" s="510" t="e">
        <f ca="1">J7/(J$9)</f>
        <v>#DIV/0!</v>
      </c>
      <c r="M7" s="464"/>
      <c r="N7" s="465"/>
      <c r="O7" s="466">
        <f t="shared" ref="O7:O13" si="2">N7*9.1</f>
        <v>0</v>
      </c>
    </row>
    <row r="8" spans="2:50" ht="36" customHeight="1" x14ac:dyDescent="0.2">
      <c r="B8" s="454" t="s">
        <v>142</v>
      </c>
      <c r="C8" s="467"/>
      <c r="E8" s="507" t="s">
        <v>3853</v>
      </c>
      <c r="F8" s="506">
        <f t="shared" si="0"/>
        <v>0</v>
      </c>
      <c r="G8" s="521" t="e">
        <f t="shared" si="1"/>
        <v>#DIV/0!</v>
      </c>
      <c r="I8" s="219" t="s">
        <v>1417</v>
      </c>
      <c r="J8" s="509">
        <f ca="1">SUMIF(I$16:I$30,I8,N$16:N$29)</f>
        <v>0</v>
      </c>
      <c r="K8" s="510" t="e">
        <f ca="1">J8/(J$9)</f>
        <v>#DIV/0!</v>
      </c>
      <c r="M8" s="464"/>
      <c r="N8" s="465"/>
      <c r="O8" s="466">
        <f t="shared" si="2"/>
        <v>0</v>
      </c>
    </row>
    <row r="9" spans="2:50" ht="36" customHeight="1" x14ac:dyDescent="0.2">
      <c r="B9" s="458" t="s">
        <v>150</v>
      </c>
      <c r="C9" s="467"/>
      <c r="E9" s="507" t="s">
        <v>3860</v>
      </c>
      <c r="F9" s="506">
        <f t="shared" si="0"/>
        <v>0</v>
      </c>
      <c r="G9" s="521" t="e">
        <f t="shared" si="1"/>
        <v>#DIV/0!</v>
      </c>
      <c r="I9" s="503" t="s">
        <v>8</v>
      </c>
      <c r="J9" s="511">
        <f ca="1">SUM(J6:J8)</f>
        <v>0</v>
      </c>
      <c r="K9" s="512" t="e">
        <f ca="1">SUM(K6:K8)</f>
        <v>#DIV/0!</v>
      </c>
      <c r="M9" s="464"/>
      <c r="N9" s="465"/>
      <c r="O9" s="466">
        <f t="shared" si="2"/>
        <v>0</v>
      </c>
    </row>
    <row r="10" spans="2:50" ht="24.75" customHeight="1" x14ac:dyDescent="0.2">
      <c r="B10" s="458" t="s">
        <v>151</v>
      </c>
      <c r="C10" s="468"/>
      <c r="E10" s="508" t="s">
        <v>3854</v>
      </c>
      <c r="F10" s="506">
        <f t="shared" si="0"/>
        <v>0</v>
      </c>
      <c r="G10" s="521" t="e">
        <f t="shared" si="1"/>
        <v>#DIV/0!</v>
      </c>
      <c r="I10" s="175"/>
      <c r="J10" s="516"/>
      <c r="K10" s="517"/>
      <c r="M10" s="464"/>
      <c r="N10" s="465"/>
      <c r="O10" s="466">
        <f t="shared" si="2"/>
        <v>0</v>
      </c>
    </row>
    <row r="11" spans="2:50" ht="24.75" customHeight="1" x14ac:dyDescent="0.2">
      <c r="B11" s="458" t="s">
        <v>158</v>
      </c>
      <c r="C11" s="469"/>
      <c r="E11" s="508" t="s">
        <v>3842</v>
      </c>
      <c r="F11" s="506">
        <f t="shared" si="0"/>
        <v>0</v>
      </c>
      <c r="G11" s="521" t="e">
        <f t="shared" si="1"/>
        <v>#DIV/0!</v>
      </c>
      <c r="I11" s="204"/>
      <c r="J11" s="204"/>
      <c r="K11" s="172"/>
      <c r="M11" s="464"/>
      <c r="N11" s="465"/>
      <c r="O11" s="466">
        <f t="shared" si="2"/>
        <v>0</v>
      </c>
    </row>
    <row r="12" spans="2:50" ht="33" customHeight="1" x14ac:dyDescent="0.2">
      <c r="B12" s="458" t="s">
        <v>1391</v>
      </c>
      <c r="C12" s="469"/>
      <c r="E12" s="508" t="s">
        <v>3855</v>
      </c>
      <c r="F12" s="506">
        <f t="shared" si="0"/>
        <v>0</v>
      </c>
      <c r="G12" s="521" t="e">
        <f t="shared" si="1"/>
        <v>#DIV/0!</v>
      </c>
      <c r="I12" s="204"/>
      <c r="J12" s="178"/>
      <c r="K12" s="172"/>
      <c r="M12" s="464"/>
      <c r="N12" s="465"/>
      <c r="O12" s="466">
        <f t="shared" si="2"/>
        <v>0</v>
      </c>
    </row>
    <row r="13" spans="2:50" ht="30" customHeight="1" x14ac:dyDescent="0.2">
      <c r="C13" s="495"/>
      <c r="E13" s="496" t="s">
        <v>8</v>
      </c>
      <c r="F13" s="497">
        <f>SUM(F6:F12)</f>
        <v>0</v>
      </c>
      <c r="G13" s="504" t="e">
        <f>SUM(G6:G12)</f>
        <v>#DIV/0!</v>
      </c>
      <c r="J13" s="470"/>
      <c r="M13" s="464"/>
      <c r="N13" s="465"/>
      <c r="O13" s="466">
        <f t="shared" si="2"/>
        <v>0</v>
      </c>
    </row>
    <row r="14" spans="2:50" ht="27.75" customHeight="1" x14ac:dyDescent="0.2">
      <c r="C14" s="472"/>
      <c r="J14" s="174"/>
      <c r="M14" s="462" t="s">
        <v>1372</v>
      </c>
      <c r="N14" s="462" t="s">
        <v>1373</v>
      </c>
      <c r="O14" s="462" t="s">
        <v>160</v>
      </c>
    </row>
    <row r="15" spans="2:50" ht="21.75" customHeight="1" x14ac:dyDescent="0.2">
      <c r="B15" s="471"/>
      <c r="C15" s="472"/>
      <c r="F15" s="498"/>
      <c r="G15" s="498"/>
      <c r="H15" s="170"/>
      <c r="I15" s="170"/>
      <c r="J15" s="470"/>
      <c r="M15" s="457"/>
      <c r="N15" s="473">
        <f>SUM($N6:$N13)</f>
        <v>0</v>
      </c>
      <c r="O15" s="200">
        <f>ROUNDUP((N15*9.1),0)</f>
        <v>0</v>
      </c>
    </row>
    <row r="16" spans="2:50" s="174" customFormat="1" ht="15.75" customHeight="1" x14ac:dyDescent="0.2">
      <c r="C16" s="475"/>
      <c r="H16" s="170"/>
      <c r="I16" s="170"/>
      <c r="K16" s="170"/>
      <c r="N16" s="474"/>
      <c r="O16" s="474"/>
      <c r="P16" s="170"/>
      <c r="Q16" s="170"/>
      <c r="R16" s="474"/>
    </row>
    <row r="17" spans="1:50" s="174" customFormat="1" ht="33" customHeight="1" x14ac:dyDescent="0.2">
      <c r="B17" s="530" t="s">
        <v>1377</v>
      </c>
      <c r="C17" s="531"/>
      <c r="D17" s="531"/>
      <c r="E17" s="531"/>
      <c r="F17" s="532"/>
      <c r="G17" s="532"/>
      <c r="H17" s="532"/>
      <c r="I17" s="532"/>
      <c r="J17" s="532"/>
      <c r="K17" s="532"/>
      <c r="L17" s="181"/>
      <c r="M17" s="181"/>
      <c r="N17" s="462" t="s">
        <v>145</v>
      </c>
      <c r="O17" s="462" t="s">
        <v>160</v>
      </c>
      <c r="P17" s="170"/>
    </row>
    <row r="18" spans="1:50" s="174" customFormat="1" ht="33.75" customHeight="1" x14ac:dyDescent="0.2">
      <c r="B18" s="476" t="s">
        <v>1378</v>
      </c>
      <c r="D18" s="170"/>
      <c r="E18" s="477"/>
      <c r="F18" s="478"/>
      <c r="G18" s="478"/>
      <c r="H18" s="479"/>
      <c r="I18" s="479"/>
      <c r="J18" s="501"/>
      <c r="K18" s="480"/>
      <c r="M18" s="481" t="s">
        <v>1381</v>
      </c>
      <c r="N18" s="212">
        <f>SUM($N21:$N28)</f>
        <v>0</v>
      </c>
      <c r="O18" s="213">
        <f>ROUNDUP((N18*9.1),0)</f>
        <v>0</v>
      </c>
      <c r="P18" s="226" t="s">
        <v>1363</v>
      </c>
      <c r="Q18" s="482"/>
      <c r="R18" s="215"/>
    </row>
    <row r="19" spans="1:50" s="456" customFormat="1" ht="108" x14ac:dyDescent="0.2">
      <c r="A19" s="483"/>
      <c r="B19" s="484" t="s">
        <v>1382</v>
      </c>
      <c r="C19" s="485" t="s">
        <v>1383</v>
      </c>
      <c r="D19" s="486" t="s">
        <v>3872</v>
      </c>
      <c r="E19" s="485" t="s">
        <v>3846</v>
      </c>
      <c r="F19" s="485" t="s">
        <v>3847</v>
      </c>
      <c r="G19" s="485" t="s">
        <v>3845</v>
      </c>
      <c r="H19" s="499" t="s">
        <v>3848</v>
      </c>
      <c r="I19" s="499" t="s">
        <v>3850</v>
      </c>
      <c r="J19" s="485" t="s">
        <v>3857</v>
      </c>
      <c r="K19" s="485" t="s">
        <v>1388</v>
      </c>
      <c r="L19" s="485" t="s">
        <v>1389</v>
      </c>
      <c r="M19" s="485" t="s">
        <v>1364</v>
      </c>
      <c r="N19" s="487" t="s">
        <v>1365</v>
      </c>
      <c r="O19" s="487" t="s">
        <v>1366</v>
      </c>
      <c r="P19" s="170"/>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row>
    <row r="20" spans="1:50" s="456" customFormat="1" ht="107.25" customHeight="1" x14ac:dyDescent="0.2">
      <c r="A20" s="483"/>
      <c r="B20" s="488" t="s">
        <v>27</v>
      </c>
      <c r="C20" s="488" t="s">
        <v>1368</v>
      </c>
      <c r="D20" s="522" t="s">
        <v>3871</v>
      </c>
      <c r="E20" s="515" t="s">
        <v>3859</v>
      </c>
      <c r="F20" s="513" t="s">
        <v>3856</v>
      </c>
      <c r="G20" s="513" t="s">
        <v>3861</v>
      </c>
      <c r="H20" s="513" t="s">
        <v>3853</v>
      </c>
      <c r="I20" s="513" t="s">
        <v>3851</v>
      </c>
      <c r="J20" s="515" t="s">
        <v>3858</v>
      </c>
      <c r="K20" s="488" t="s">
        <v>1367</v>
      </c>
      <c r="L20" s="489">
        <v>100</v>
      </c>
      <c r="M20" s="489">
        <v>20</v>
      </c>
      <c r="N20" s="490">
        <v>2000</v>
      </c>
      <c r="O20" s="491">
        <v>18200</v>
      </c>
      <c r="P20" s="520" t="s">
        <v>1374</v>
      </c>
      <c r="Q20" s="457"/>
    </row>
    <row r="21" spans="1:50" s="174" customFormat="1" ht="49.5" customHeight="1" x14ac:dyDescent="0.2">
      <c r="A21" s="221"/>
      <c r="B21" s="166"/>
      <c r="C21" s="464"/>
      <c r="D21" s="522"/>
      <c r="E21" s="166"/>
      <c r="F21" s="222"/>
      <c r="G21" s="222"/>
      <c r="H21" s="222"/>
      <c r="I21" s="222"/>
      <c r="J21" s="166"/>
      <c r="K21" s="166"/>
      <c r="L21" s="168"/>
      <c r="M21" s="168"/>
      <c r="N21" s="465">
        <f t="shared" ref="N21:N28" si="3">L21*M21</f>
        <v>0</v>
      </c>
      <c r="O21" s="466">
        <f t="shared" ref="O21:O28" si="4">N21*9.1</f>
        <v>0</v>
      </c>
      <c r="P21" s="492"/>
      <c r="Q21" s="170"/>
    </row>
    <row r="22" spans="1:50" s="174" customFormat="1" ht="49.5" customHeight="1" x14ac:dyDescent="0.2">
      <c r="A22" s="221"/>
      <c r="B22" s="166"/>
      <c r="C22" s="464"/>
      <c r="D22" s="522"/>
      <c r="E22" s="166"/>
      <c r="F22" s="222"/>
      <c r="G22" s="222"/>
      <c r="H22" s="222"/>
      <c r="I22" s="222"/>
      <c r="J22" s="166"/>
      <c r="K22" s="166"/>
      <c r="L22" s="168"/>
      <c r="M22" s="168"/>
      <c r="N22" s="465">
        <f t="shared" si="3"/>
        <v>0</v>
      </c>
      <c r="O22" s="466">
        <f t="shared" si="4"/>
        <v>0</v>
      </c>
      <c r="P22" s="492"/>
      <c r="Q22" s="170"/>
    </row>
    <row r="23" spans="1:50" s="174" customFormat="1" ht="49.5" customHeight="1" x14ac:dyDescent="0.2">
      <c r="A23" s="221"/>
      <c r="B23" s="166"/>
      <c r="C23" s="464"/>
      <c r="D23" s="522"/>
      <c r="E23" s="166"/>
      <c r="F23" s="222"/>
      <c r="G23" s="222"/>
      <c r="H23" s="222"/>
      <c r="I23" s="222"/>
      <c r="J23" s="166"/>
      <c r="K23" s="166"/>
      <c r="L23" s="168"/>
      <c r="M23" s="168"/>
      <c r="N23" s="465">
        <f t="shared" si="3"/>
        <v>0</v>
      </c>
      <c r="O23" s="466">
        <f t="shared" si="4"/>
        <v>0</v>
      </c>
      <c r="P23" s="492"/>
      <c r="Q23" s="170"/>
    </row>
    <row r="24" spans="1:50" s="174" customFormat="1" ht="49.5" customHeight="1" x14ac:dyDescent="0.2">
      <c r="A24" s="221"/>
      <c r="B24" s="166"/>
      <c r="C24" s="464"/>
      <c r="D24" s="522"/>
      <c r="E24" s="166"/>
      <c r="F24" s="222"/>
      <c r="G24" s="222"/>
      <c r="H24" s="222"/>
      <c r="I24" s="222"/>
      <c r="J24" s="166"/>
      <c r="K24" s="166"/>
      <c r="L24" s="168"/>
      <c r="M24" s="168"/>
      <c r="N24" s="465">
        <f t="shared" si="3"/>
        <v>0</v>
      </c>
      <c r="O24" s="466">
        <f t="shared" si="4"/>
        <v>0</v>
      </c>
      <c r="P24" s="492"/>
      <c r="Q24" s="170"/>
    </row>
    <row r="25" spans="1:50" s="174" customFormat="1" ht="49.5" customHeight="1" x14ac:dyDescent="0.2">
      <c r="A25" s="221"/>
      <c r="B25" s="166"/>
      <c r="C25" s="464"/>
      <c r="D25" s="522"/>
      <c r="E25" s="166"/>
      <c r="F25" s="222"/>
      <c r="G25" s="222"/>
      <c r="H25" s="222"/>
      <c r="I25" s="222"/>
      <c r="J25" s="166"/>
      <c r="K25" s="166"/>
      <c r="L25" s="168"/>
      <c r="M25" s="168"/>
      <c r="N25" s="465">
        <f t="shared" si="3"/>
        <v>0</v>
      </c>
      <c r="O25" s="466">
        <f t="shared" si="4"/>
        <v>0</v>
      </c>
      <c r="P25" s="492"/>
      <c r="Q25" s="170"/>
    </row>
    <row r="26" spans="1:50" s="174" customFormat="1" ht="49.5" customHeight="1" x14ac:dyDescent="0.2">
      <c r="A26" s="221"/>
      <c r="B26" s="166"/>
      <c r="C26" s="464"/>
      <c r="D26" s="522"/>
      <c r="E26" s="166"/>
      <c r="F26" s="166"/>
      <c r="G26" s="222"/>
      <c r="H26" s="222"/>
      <c r="I26" s="222"/>
      <c r="J26" s="169"/>
      <c r="K26" s="166"/>
      <c r="L26" s="168"/>
      <c r="M26" s="168"/>
      <c r="N26" s="465">
        <f t="shared" si="3"/>
        <v>0</v>
      </c>
      <c r="O26" s="466">
        <f t="shared" si="4"/>
        <v>0</v>
      </c>
      <c r="P26" s="492"/>
      <c r="Q26" s="170"/>
    </row>
    <row r="27" spans="1:50" ht="49.5" customHeight="1" x14ac:dyDescent="0.2">
      <c r="A27" s="223"/>
      <c r="B27" s="166"/>
      <c r="C27" s="464"/>
      <c r="D27" s="522"/>
      <c r="E27" s="166"/>
      <c r="F27" s="169"/>
      <c r="G27" s="222"/>
      <c r="H27" s="222"/>
      <c r="I27" s="222"/>
      <c r="J27" s="169"/>
      <c r="K27" s="166"/>
      <c r="L27" s="168"/>
      <c r="M27" s="168"/>
      <c r="N27" s="465">
        <f t="shared" si="3"/>
        <v>0</v>
      </c>
      <c r="O27" s="466">
        <f t="shared" si="4"/>
        <v>0</v>
      </c>
      <c r="P27" s="492"/>
    </row>
    <row r="28" spans="1:50" ht="49.5" customHeight="1" x14ac:dyDescent="0.2">
      <c r="A28" s="223"/>
      <c r="B28" s="166"/>
      <c r="C28" s="464"/>
      <c r="D28" s="522"/>
      <c r="E28" s="166"/>
      <c r="F28" s="166"/>
      <c r="G28" s="222"/>
      <c r="H28" s="222"/>
      <c r="I28" s="222"/>
      <c r="J28" s="166"/>
      <c r="K28" s="166"/>
      <c r="L28" s="168"/>
      <c r="M28" s="168"/>
      <c r="N28" s="465">
        <f t="shared" si="3"/>
        <v>0</v>
      </c>
      <c r="O28" s="466">
        <f t="shared" si="4"/>
        <v>0</v>
      </c>
      <c r="P28" s="492"/>
    </row>
    <row r="29" spans="1:50" ht="48" customHeight="1" x14ac:dyDescent="0.2">
      <c r="D29" s="456"/>
      <c r="E29" s="456"/>
      <c r="F29" s="456"/>
      <c r="G29" s="456"/>
      <c r="H29" s="457"/>
      <c r="I29" s="457"/>
      <c r="J29" s="456"/>
      <c r="L29" s="456"/>
      <c r="N29" s="217">
        <f>SUM($N21:$N28)</f>
        <v>0</v>
      </c>
      <c r="O29" s="493">
        <f>ROUNDUP((N29*9.1),0)</f>
        <v>0</v>
      </c>
      <c r="P29" s="189" t="s">
        <v>1363</v>
      </c>
    </row>
    <row r="30" spans="1:50" x14ac:dyDescent="0.2">
      <c r="P30" s="494"/>
    </row>
  </sheetData>
  <protectedRanges>
    <protectedRange password="DC52" sqref="L20:M25 C11:C15" name="Range3_1_1"/>
    <protectedRange sqref="N29:O29 B20:B25 L20:M25" name="Range1_2_1"/>
    <protectedRange password="C923" sqref="N29:O29" name="Range6_1_1"/>
    <protectedRange password="C923" sqref="H20:I28" name="Range4_1_2_1"/>
    <protectedRange password="C923" sqref="N20:O28" name="Range5_1_1_1"/>
    <protectedRange sqref="N20:N28" name="Range1_1_1_1"/>
    <protectedRange password="DC52" sqref="C5" name="Range3_2_1_1"/>
    <protectedRange password="DC52" sqref="C6:C9" name="Range3_3_1_1"/>
    <protectedRange password="DC52" sqref="E20:E28" name="Range3_1_1_1_1"/>
    <protectedRange password="DC52" sqref="F20:G20 F21:F25 G21:G28" name="Range3_4_2_1"/>
    <protectedRange sqref="F20:G20 F21:F25 G21:G28" name="Range1_3_2_1"/>
    <protectedRange password="DC52" sqref="J20:J25" name="Range3_4_1_2_1"/>
    <protectedRange sqref="J20:J25" name="Range1_3_1_2_1"/>
    <protectedRange password="DC52" sqref="F28" name="Range3_9_2_1_1"/>
    <protectedRange sqref="F28" name="Range1_8_2_1_1"/>
    <protectedRange password="DC52" sqref="L26:M28" name="Range3_10_1_1"/>
    <protectedRange sqref="L26:M28 B26:B28" name="Range1_9_1_1"/>
    <protectedRange password="DC52" sqref="F26" name="Range3_5_5_1_1"/>
    <protectedRange sqref="F26" name="Range1_4_5_1_1"/>
    <protectedRange password="DC52" sqref="F27" name="Range3_5_6_1_1"/>
    <protectedRange sqref="F27" name="Range1_4_6_1_1"/>
    <protectedRange password="DC52" sqref="J26" name="Range3_5_7_1_1"/>
    <protectedRange sqref="J26" name="Range1_4_7_1_1"/>
    <protectedRange password="DC52" sqref="J27" name="Range3_5_8_1_1"/>
    <protectedRange sqref="J27" name="Range1_4_8_1_1"/>
    <protectedRange password="DC52" sqref="J28" name="Range3_4_1_1_1_1"/>
    <protectedRange sqref="J28" name="Range1_3_1_1_1_1"/>
    <protectedRange sqref="N15:O15 M6:M13" name="Range1_2_1_1_1"/>
    <protectedRange password="C923" sqref="N15:O15" name="Range6_1_1_1_1"/>
    <protectedRange password="C923" sqref="E6 E10:E12 E5:G5 G6:G12" name="Range7_1_1_1_1"/>
    <protectedRange password="C923" sqref="F6:F12" name="Range7_1_2_1"/>
    <protectedRange password="C923" sqref="J5" name="Range7_1_1_1_2"/>
    <protectedRange password="C923" sqref="K5" name="Range7_1_1_1_3"/>
    <protectedRange password="C923" sqref="J6:J8 J10" name="Range7_1_2_2"/>
  </protectedRanges>
  <mergeCells count="3">
    <mergeCell ref="B17:K17"/>
    <mergeCell ref="B2:O2"/>
    <mergeCell ref="E4:H4"/>
  </mergeCells>
  <dataValidations count="11">
    <dataValidation type="whole" operator="greaterThanOrEqual" allowBlank="1" showInputMessage="1" showErrorMessage="1" sqref="L20:M28" xr:uid="{E15697DD-7924-4C2E-A002-E7D13A36DC5C}">
      <formula1>1</formula1>
    </dataValidation>
    <dataValidation type="list" allowBlank="1" showInputMessage="1" showErrorMessage="1" sqref="H1:I1 H3:I3 H15:I18 H29:I1048576" xr:uid="{9959ACBC-75B8-475D-8BBA-ED7C084D61F5}">
      <formula1>"ACFE Adult Literacy &amp; Numeracy, Employment Skills, Vocational"</formula1>
    </dataValidation>
    <dataValidation type="list" allowBlank="1" showInputMessage="1" showErrorMessage="1" sqref="M6:M13 B20:B28" xr:uid="{0FD75F95-BD70-4CE6-B68A-A859D39C0CEF}">
      <formula1>list_LGA</formula1>
    </dataValidation>
    <dataValidation type="list" showInputMessage="1" showErrorMessage="1" sqref="C4" xr:uid="{B9BA0C86-6B02-4389-8F20-D654C90BEFB4}">
      <formula1>list_ACFERegion</formula1>
    </dataValidation>
    <dataValidation type="list" allowBlank="1" showInputMessage="1" showErrorMessage="1" sqref="C20:C28" xr:uid="{CD4169B5-A380-4491-90AE-E4BE6DF3206C}">
      <formula1>"Yes"</formula1>
    </dataValidation>
    <dataValidation type="list" allowBlank="1" showInputMessage="1" showErrorMessage="1" sqref="I20:I28" xr:uid="{0A1FA7B0-ED73-4C45-8ED2-B14CFFF6AB3D}">
      <formula1>"Face to face, Online, Blended"</formula1>
    </dataValidation>
    <dataValidation type="list" allowBlank="1" showInputMessage="1" showErrorMessage="1" sqref="G20:G28" xr:uid="{78CF3A7C-21DA-4CE2-85F3-9F579892C873}">
      <formula1>"Literacy and Numeracy"</formula1>
    </dataValidation>
    <dataValidation type="list" allowBlank="1" showInputMessage="1" showErrorMessage="1" sqref="H20:H28" xr:uid="{74B6B0DA-0DC0-4162-99C5-4F4A279E7393}">
      <formula1>"Community Services, Aged Care, Food Processing, Factory (Warehousing and Distribution), Health Services, Building and Construction, Early Childhood Education"</formula1>
    </dataValidation>
    <dataValidation type="list" allowBlank="1" showInputMessage="1" showErrorMessage="1" sqref="E20:E28" xr:uid="{80820FF1-0F1B-4E0B-818C-7EDC1B3B6894}">
      <formula1>"21SFWSCOMM, 21SFWSAGED, 21SFWSFOOD, 21SFWSFACT, 21SFWSHEALTH, 21SFWSBUILD, 21SFWSCHILD"</formula1>
    </dataValidation>
    <dataValidation type="list" allowBlank="1" showInputMessage="1" showErrorMessage="1" sqref="D20:D28" xr:uid="{9DF420A4-2947-416A-A211-B94FDE9FDDBA}">
      <formula1>"N/A: A-frame provided"</formula1>
    </dataValidation>
    <dataValidation type="list" allowBlank="1" showInputMessage="1" showErrorMessage="1" sqref="C8" xr:uid="{E342C0B9-0911-4A61-BBFA-A70406E60CD8}">
      <formula1>"Non-RTO, RTO"</formula1>
    </dataValidation>
  </dataValidation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BFE8-5EB5-47E2-99FF-67D50A63286F}">
  <sheetPr>
    <tabColor theme="5" tint="-0.249977111117893"/>
  </sheetPr>
  <dimension ref="A1:AW28"/>
  <sheetViews>
    <sheetView zoomScale="55" zoomScaleNormal="55" workbookViewId="0">
      <selection activeCell="A11" sqref="A11:XFD11"/>
    </sheetView>
  </sheetViews>
  <sheetFormatPr defaultColWidth="9.140625" defaultRowHeight="12.75" x14ac:dyDescent="0.2"/>
  <cols>
    <col min="1" max="1" width="2.7109375" style="100" customWidth="1"/>
    <col min="2" max="2" width="13.42578125" style="100" customWidth="1"/>
    <col min="3" max="3" width="24.7109375" style="100" customWidth="1"/>
    <col min="4" max="4" width="17.140625" style="100" customWidth="1"/>
    <col min="5" max="5" width="11.5703125" style="100" customWidth="1"/>
    <col min="6" max="6" width="18.42578125" style="100" customWidth="1"/>
    <col min="7" max="7" width="18.140625" style="100" customWidth="1"/>
    <col min="8" max="8" width="17" style="100" customWidth="1"/>
    <col min="9" max="9" width="37.140625" style="100" customWidth="1"/>
    <col min="10" max="10" width="13.28515625" style="170" customWidth="1"/>
    <col min="11" max="11" width="12.140625" style="100" customWidth="1"/>
    <col min="12" max="12" width="18.7109375" style="174" customWidth="1"/>
    <col min="13" max="13" width="12.85546875" style="100" customWidth="1"/>
    <col min="14" max="14" width="9.28515625" style="103" customWidth="1"/>
    <col min="15" max="15" width="31.42578125" style="170" customWidth="1"/>
    <col min="16" max="16" width="7.42578125" style="170" customWidth="1"/>
    <col min="17" max="17" width="5.42578125" style="174" customWidth="1"/>
    <col min="18" max="49" width="9.140625" style="174"/>
    <col min="50" max="16384" width="9.140625" style="100"/>
  </cols>
  <sheetData>
    <row r="1" spans="2:49" ht="7.5" customHeight="1" x14ac:dyDescent="0.2"/>
    <row r="2" spans="2:49" s="110" customFormat="1" ht="26.25" x14ac:dyDescent="0.2">
      <c r="B2" s="537" t="s">
        <v>1394</v>
      </c>
      <c r="C2" s="538"/>
      <c r="D2" s="538"/>
      <c r="E2" s="538"/>
      <c r="F2" s="538"/>
      <c r="G2" s="538"/>
      <c r="H2" s="538"/>
      <c r="I2" s="538"/>
      <c r="J2" s="538"/>
      <c r="K2" s="538"/>
      <c r="L2" s="538"/>
      <c r="M2" s="538"/>
      <c r="N2" s="538"/>
      <c r="O2" s="224"/>
      <c r="P2" s="187"/>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row>
    <row r="3" spans="2:49" ht="10.5" customHeight="1" x14ac:dyDescent="0.2">
      <c r="D3" s="109"/>
      <c r="E3" s="109"/>
      <c r="F3" s="109"/>
      <c r="G3" s="109"/>
      <c r="H3" s="109"/>
      <c r="I3" s="102"/>
      <c r="Q3" s="175"/>
    </row>
    <row r="4" spans="2:49" s="104" customFormat="1" ht="15.75" x14ac:dyDescent="0.2">
      <c r="B4" s="229" t="s">
        <v>149</v>
      </c>
      <c r="C4" s="211"/>
      <c r="F4" s="539" t="s">
        <v>1</v>
      </c>
      <c r="G4" s="540"/>
      <c r="H4" s="540"/>
      <c r="I4" s="99"/>
      <c r="J4" s="171" t="s">
        <v>1379</v>
      </c>
      <c r="L4" s="174"/>
      <c r="M4" s="99"/>
      <c r="N4" s="101"/>
      <c r="O4" s="170"/>
      <c r="P4" s="172"/>
      <c r="Q4" s="175"/>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row>
    <row r="5" spans="2:49" ht="51" x14ac:dyDescent="0.2">
      <c r="B5" s="230" t="s">
        <v>1393</v>
      </c>
      <c r="C5" s="160"/>
      <c r="D5" s="105"/>
      <c r="E5" s="105"/>
      <c r="F5" s="231" t="s">
        <v>2</v>
      </c>
      <c r="G5" s="232" t="s">
        <v>1380</v>
      </c>
      <c r="H5" s="232" t="s">
        <v>1395</v>
      </c>
      <c r="I5" s="99"/>
      <c r="J5" s="233" t="s">
        <v>1362</v>
      </c>
      <c r="K5" s="234" t="s">
        <v>1187</v>
      </c>
      <c r="L5" s="234" t="s">
        <v>1188</v>
      </c>
      <c r="M5" s="99"/>
      <c r="P5" s="172"/>
      <c r="Q5" s="175"/>
    </row>
    <row r="6" spans="2:49" ht="24.75" customHeight="1" x14ac:dyDescent="0.2">
      <c r="B6" s="230" t="s">
        <v>147</v>
      </c>
      <c r="C6" s="163"/>
      <c r="F6" s="205" t="s">
        <v>3</v>
      </c>
      <c r="G6" s="106">
        <f>SUMIF(H$18:H$26,F6,M$18:M$26)</f>
        <v>0</v>
      </c>
      <c r="H6" s="206">
        <f>G6/(G$9)</f>
        <v>0</v>
      </c>
      <c r="I6" s="99"/>
      <c r="J6" s="159"/>
      <c r="K6" s="196"/>
      <c r="L6" s="197">
        <f>K6*9.1</f>
        <v>0</v>
      </c>
      <c r="M6" s="99"/>
      <c r="P6" s="172"/>
      <c r="Q6" s="175"/>
    </row>
    <row r="7" spans="2:49" ht="40.5" customHeight="1" x14ac:dyDescent="0.2">
      <c r="B7" s="229" t="s">
        <v>5</v>
      </c>
      <c r="C7" s="162"/>
      <c r="F7" s="207" t="s">
        <v>1186</v>
      </c>
      <c r="G7" s="106">
        <f>SUMIF(H$18:H$26,F7,M$18:M$26)</f>
        <v>0</v>
      </c>
      <c r="H7" s="206">
        <f>G7/(G$9)</f>
        <v>0</v>
      </c>
      <c r="I7" s="175"/>
      <c r="J7" s="159"/>
      <c r="K7" s="196"/>
      <c r="L7" s="197">
        <f t="shared" ref="L7:L11" si="0">K7*9.1</f>
        <v>0</v>
      </c>
      <c r="M7" s="99"/>
      <c r="P7" s="172"/>
      <c r="Q7" s="175"/>
    </row>
    <row r="8" spans="2:49" ht="24.75" customHeight="1" x14ac:dyDescent="0.2">
      <c r="B8" s="229" t="s">
        <v>142</v>
      </c>
      <c r="C8" s="161"/>
      <c r="F8" s="208" t="s">
        <v>6</v>
      </c>
      <c r="G8" s="106">
        <f>SUMIF(H$18:H$26,F8,M$18:M$26)</f>
        <v>1260</v>
      </c>
      <c r="H8" s="206">
        <f>G8/(G$9)</f>
        <v>1</v>
      </c>
      <c r="I8" s="175"/>
      <c r="J8" s="159"/>
      <c r="K8" s="196"/>
      <c r="L8" s="197">
        <f t="shared" si="0"/>
        <v>0</v>
      </c>
      <c r="M8" s="175"/>
      <c r="N8" s="170"/>
      <c r="P8" s="172"/>
      <c r="Q8" s="175"/>
    </row>
    <row r="9" spans="2:49" ht="24.75" customHeight="1" x14ac:dyDescent="0.2">
      <c r="B9" s="230" t="s">
        <v>150</v>
      </c>
      <c r="C9" s="164"/>
      <c r="F9" s="208" t="s">
        <v>8</v>
      </c>
      <c r="G9" s="209">
        <f>SUM(G6:G8)</f>
        <v>1260</v>
      </c>
      <c r="H9" s="210">
        <f>SUM(H6:H8)</f>
        <v>1</v>
      </c>
      <c r="I9" s="175"/>
      <c r="J9" s="159"/>
      <c r="K9" s="196"/>
      <c r="L9" s="197">
        <f t="shared" si="0"/>
        <v>0</v>
      </c>
      <c r="M9" s="175"/>
      <c r="N9" s="170"/>
      <c r="P9" s="172"/>
      <c r="Q9" s="175"/>
    </row>
    <row r="10" spans="2:49" ht="24.75" customHeight="1" x14ac:dyDescent="0.2">
      <c r="B10" s="230" t="s">
        <v>151</v>
      </c>
      <c r="C10" s="164"/>
      <c r="E10" s="204"/>
      <c r="F10" s="201"/>
      <c r="G10" s="202"/>
      <c r="H10" s="203"/>
      <c r="I10" s="178"/>
      <c r="J10" s="159"/>
      <c r="K10" s="196"/>
      <c r="L10" s="197">
        <f t="shared" si="0"/>
        <v>0</v>
      </c>
      <c r="M10" s="175"/>
      <c r="N10" s="172"/>
      <c r="P10" s="172"/>
      <c r="Q10" s="175"/>
    </row>
    <row r="11" spans="2:49" ht="30" customHeight="1" x14ac:dyDescent="0.2">
      <c r="B11" s="230" t="s">
        <v>158</v>
      </c>
      <c r="C11" s="165"/>
      <c r="E11" s="204"/>
      <c r="F11" s="204"/>
      <c r="G11" s="204"/>
      <c r="H11" s="204"/>
      <c r="I11" s="178"/>
      <c r="J11" s="159"/>
      <c r="K11" s="196"/>
      <c r="L11" s="197">
        <f t="shared" si="0"/>
        <v>0</v>
      </c>
      <c r="M11" s="175"/>
      <c r="N11" s="172"/>
      <c r="P11" s="172"/>
      <c r="Q11" s="175"/>
    </row>
    <row r="12" spans="2:49" ht="24.75" customHeight="1" x14ac:dyDescent="0.2">
      <c r="B12" s="230" t="s">
        <v>1391</v>
      </c>
      <c r="C12" s="162"/>
      <c r="E12" s="204"/>
      <c r="F12" s="204"/>
      <c r="G12" s="198"/>
      <c r="H12" s="175"/>
      <c r="I12" s="175"/>
      <c r="J12" s="234" t="s">
        <v>1372</v>
      </c>
      <c r="K12" s="234" t="s">
        <v>1373</v>
      </c>
      <c r="L12" s="234" t="s">
        <v>160</v>
      </c>
      <c r="M12" s="175"/>
      <c r="N12" s="172"/>
      <c r="P12" s="172"/>
      <c r="Q12" s="175"/>
    </row>
    <row r="13" spans="2:49" ht="21.75" customHeight="1" x14ac:dyDescent="0.2">
      <c r="B13" s="227"/>
      <c r="C13" s="228"/>
      <c r="E13" s="204"/>
      <c r="F13" s="204"/>
      <c r="G13" s="204"/>
      <c r="H13" s="172"/>
      <c r="I13" s="178"/>
      <c r="J13" s="198"/>
      <c r="K13" s="199">
        <f>SUM($K6:$K11)</f>
        <v>0</v>
      </c>
      <c r="L13" s="200">
        <f>ROUNDUP((K13*9.1),0)</f>
        <v>0</v>
      </c>
      <c r="M13" s="186"/>
      <c r="N13" s="180"/>
      <c r="P13" s="172"/>
      <c r="Q13" s="175"/>
    </row>
    <row r="14" spans="2:49" s="175" customFormat="1" ht="15.75" customHeight="1" x14ac:dyDescent="0.2">
      <c r="C14" s="179"/>
      <c r="H14" s="172"/>
      <c r="J14" s="172"/>
      <c r="M14" s="180"/>
      <c r="N14" s="180"/>
      <c r="O14" s="172"/>
      <c r="P14" s="172"/>
      <c r="Q14" s="180"/>
    </row>
    <row r="15" spans="2:49" s="174" customFormat="1" ht="33" customHeight="1" x14ac:dyDescent="0.2">
      <c r="B15" s="541" t="s">
        <v>1377</v>
      </c>
      <c r="C15" s="531"/>
      <c r="D15" s="531"/>
      <c r="E15" s="531"/>
      <c r="F15" s="531"/>
      <c r="G15" s="532"/>
      <c r="H15" s="532"/>
      <c r="I15" s="532"/>
      <c r="J15" s="532"/>
      <c r="K15" s="181"/>
      <c r="L15" s="176"/>
      <c r="M15" s="234" t="s">
        <v>145</v>
      </c>
      <c r="N15" s="234" t="s">
        <v>160</v>
      </c>
      <c r="O15" s="170"/>
    </row>
    <row r="16" spans="2:49" s="174" customFormat="1" ht="25.5" customHeight="1" x14ac:dyDescent="0.2">
      <c r="B16" s="182" t="s">
        <v>1378</v>
      </c>
      <c r="D16" s="172"/>
      <c r="E16" s="172"/>
      <c r="F16" s="183"/>
      <c r="G16" s="184"/>
      <c r="H16" s="185"/>
      <c r="I16" s="185"/>
      <c r="J16" s="173"/>
      <c r="L16" s="216" t="s">
        <v>1381</v>
      </c>
      <c r="M16" s="212">
        <f>SUM($M18:$M26)</f>
        <v>1260</v>
      </c>
      <c r="N16" s="213">
        <f>ROUNDUP((M16*9.1),0)</f>
        <v>11466</v>
      </c>
      <c r="O16" s="226" t="s">
        <v>1363</v>
      </c>
      <c r="P16" s="214"/>
      <c r="Q16" s="215"/>
    </row>
    <row r="17" spans="1:49" s="104" customFormat="1" ht="120" x14ac:dyDescent="0.2">
      <c r="A17" s="219"/>
      <c r="B17" s="235" t="s">
        <v>1382</v>
      </c>
      <c r="C17" s="236" t="s">
        <v>1383</v>
      </c>
      <c r="D17" s="237" t="s">
        <v>1390</v>
      </c>
      <c r="E17" s="236" t="s">
        <v>1375</v>
      </c>
      <c r="F17" s="236" t="s">
        <v>1384</v>
      </c>
      <c r="G17" s="236" t="s">
        <v>1385</v>
      </c>
      <c r="H17" s="238" t="s">
        <v>1386</v>
      </c>
      <c r="I17" s="236" t="s">
        <v>1387</v>
      </c>
      <c r="J17" s="236" t="s">
        <v>1388</v>
      </c>
      <c r="K17" s="236" t="s">
        <v>1389</v>
      </c>
      <c r="L17" s="236" t="s">
        <v>1364</v>
      </c>
      <c r="M17" s="238" t="s">
        <v>1365</v>
      </c>
      <c r="N17" s="238" t="s">
        <v>1366</v>
      </c>
      <c r="O17" s="172"/>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row>
    <row r="18" spans="1:49" s="104" customFormat="1" ht="107.25" customHeight="1" x14ac:dyDescent="0.2">
      <c r="A18" s="219"/>
      <c r="B18" s="190" t="s">
        <v>27</v>
      </c>
      <c r="C18" s="190" t="s">
        <v>1368</v>
      </c>
      <c r="D18" s="190" t="s">
        <v>1369</v>
      </c>
      <c r="E18" s="190" t="s">
        <v>1376</v>
      </c>
      <c r="F18" s="190" t="s">
        <v>1392</v>
      </c>
      <c r="G18" s="220" t="s">
        <v>1370</v>
      </c>
      <c r="H18" s="220" t="s">
        <v>6</v>
      </c>
      <c r="I18" s="190" t="s">
        <v>1371</v>
      </c>
      <c r="J18" s="191" t="s">
        <v>1367</v>
      </c>
      <c r="K18" s="192">
        <v>21</v>
      </c>
      <c r="L18" s="192">
        <v>60</v>
      </c>
      <c r="M18" s="193">
        <f t="shared" ref="M18" si="1">K18*L18</f>
        <v>1260</v>
      </c>
      <c r="N18" s="194">
        <f t="shared" ref="N18:N26" si="2">M18*9.1</f>
        <v>11466</v>
      </c>
      <c r="O18" s="195" t="s">
        <v>1374</v>
      </c>
      <c r="P18" s="101"/>
    </row>
    <row r="19" spans="1:49" s="174" customFormat="1" ht="49.5" customHeight="1" x14ac:dyDescent="0.2">
      <c r="A19" s="221"/>
      <c r="B19" s="166"/>
      <c r="C19" s="166"/>
      <c r="D19" s="166"/>
      <c r="E19" s="166"/>
      <c r="F19" s="166"/>
      <c r="G19" s="222"/>
      <c r="H19" s="222"/>
      <c r="I19" s="166"/>
      <c r="J19" s="167"/>
      <c r="K19" s="168"/>
      <c r="L19" s="168"/>
      <c r="M19" s="193">
        <v>0</v>
      </c>
      <c r="N19" s="194">
        <f t="shared" si="2"/>
        <v>0</v>
      </c>
      <c r="O19" s="177"/>
      <c r="P19" s="170"/>
    </row>
    <row r="20" spans="1:49" s="174" customFormat="1" ht="49.5" customHeight="1" x14ac:dyDescent="0.2">
      <c r="A20" s="221"/>
      <c r="B20" s="166"/>
      <c r="C20" s="166"/>
      <c r="D20" s="166"/>
      <c r="E20" s="166"/>
      <c r="F20" s="166"/>
      <c r="G20" s="222"/>
      <c r="H20" s="222"/>
      <c r="I20" s="166"/>
      <c r="J20" s="167"/>
      <c r="K20" s="168"/>
      <c r="L20" s="168"/>
      <c r="M20" s="193">
        <f t="shared" ref="M20:M26" si="3">K20*L20</f>
        <v>0</v>
      </c>
      <c r="N20" s="194">
        <f t="shared" si="2"/>
        <v>0</v>
      </c>
      <c r="O20" s="177"/>
      <c r="P20" s="170"/>
    </row>
    <row r="21" spans="1:49" s="174" customFormat="1" ht="49.5" customHeight="1" x14ac:dyDescent="0.2">
      <c r="A21" s="221"/>
      <c r="B21" s="166"/>
      <c r="C21" s="166"/>
      <c r="D21" s="166"/>
      <c r="E21" s="166"/>
      <c r="F21" s="166"/>
      <c r="G21" s="222"/>
      <c r="H21" s="222"/>
      <c r="I21" s="166"/>
      <c r="J21" s="167"/>
      <c r="K21" s="168"/>
      <c r="L21" s="168"/>
      <c r="M21" s="193">
        <f t="shared" si="3"/>
        <v>0</v>
      </c>
      <c r="N21" s="194">
        <f t="shared" si="2"/>
        <v>0</v>
      </c>
      <c r="O21" s="177"/>
      <c r="P21" s="170"/>
    </row>
    <row r="22" spans="1:49" s="174" customFormat="1" ht="49.5" customHeight="1" x14ac:dyDescent="0.2">
      <c r="A22" s="221"/>
      <c r="B22" s="166"/>
      <c r="C22" s="166"/>
      <c r="D22" s="166"/>
      <c r="E22" s="166"/>
      <c r="F22" s="166"/>
      <c r="G22" s="222"/>
      <c r="H22" s="222"/>
      <c r="I22" s="166"/>
      <c r="J22" s="167"/>
      <c r="K22" s="168"/>
      <c r="L22" s="168"/>
      <c r="M22" s="193">
        <f t="shared" si="3"/>
        <v>0</v>
      </c>
      <c r="N22" s="194">
        <f t="shared" si="2"/>
        <v>0</v>
      </c>
      <c r="O22" s="177"/>
      <c r="P22" s="170"/>
    </row>
    <row r="23" spans="1:49" s="174" customFormat="1" ht="49.5" customHeight="1" x14ac:dyDescent="0.2">
      <c r="A23" s="221"/>
      <c r="B23" s="166"/>
      <c r="C23" s="166"/>
      <c r="D23" s="166"/>
      <c r="E23" s="166"/>
      <c r="F23" s="166"/>
      <c r="G23" s="222"/>
      <c r="H23" s="222"/>
      <c r="I23" s="166"/>
      <c r="J23" s="167"/>
      <c r="K23" s="168"/>
      <c r="L23" s="168"/>
      <c r="M23" s="193">
        <f t="shared" si="3"/>
        <v>0</v>
      </c>
      <c r="N23" s="194">
        <f t="shared" si="2"/>
        <v>0</v>
      </c>
      <c r="O23" s="177"/>
      <c r="P23" s="170"/>
    </row>
    <row r="24" spans="1:49" s="174" customFormat="1" ht="49.5" customHeight="1" x14ac:dyDescent="0.2">
      <c r="A24" s="221"/>
      <c r="B24" s="166"/>
      <c r="C24" s="166"/>
      <c r="D24" s="166"/>
      <c r="E24" s="166"/>
      <c r="F24" s="166"/>
      <c r="G24" s="166"/>
      <c r="H24" s="222"/>
      <c r="I24" s="169"/>
      <c r="J24" s="167"/>
      <c r="K24" s="168"/>
      <c r="L24" s="168"/>
      <c r="M24" s="193">
        <f t="shared" si="3"/>
        <v>0</v>
      </c>
      <c r="N24" s="194">
        <f t="shared" si="2"/>
        <v>0</v>
      </c>
      <c r="O24" s="177"/>
      <c r="P24" s="170"/>
    </row>
    <row r="25" spans="1:49" ht="49.5" customHeight="1" x14ac:dyDescent="0.2">
      <c r="A25" s="223"/>
      <c r="B25" s="166"/>
      <c r="C25" s="166"/>
      <c r="D25" s="166"/>
      <c r="E25" s="166"/>
      <c r="F25" s="166"/>
      <c r="G25" s="169"/>
      <c r="H25" s="222"/>
      <c r="I25" s="169"/>
      <c r="J25" s="167"/>
      <c r="K25" s="168"/>
      <c r="L25" s="168"/>
      <c r="M25" s="193">
        <f t="shared" si="3"/>
        <v>0</v>
      </c>
      <c r="N25" s="194">
        <f t="shared" si="2"/>
        <v>0</v>
      </c>
      <c r="O25" s="177"/>
    </row>
    <row r="26" spans="1:49" ht="49.5" customHeight="1" x14ac:dyDescent="0.2">
      <c r="A26" s="223"/>
      <c r="B26" s="166"/>
      <c r="C26" s="166"/>
      <c r="D26" s="166"/>
      <c r="E26" s="166"/>
      <c r="F26" s="221"/>
      <c r="G26" s="166"/>
      <c r="H26" s="222"/>
      <c r="I26" s="166"/>
      <c r="J26" s="167"/>
      <c r="K26" s="168"/>
      <c r="L26" s="168"/>
      <c r="M26" s="193">
        <f t="shared" si="3"/>
        <v>0</v>
      </c>
      <c r="N26" s="194">
        <f t="shared" si="2"/>
        <v>0</v>
      </c>
      <c r="O26" s="177"/>
    </row>
    <row r="27" spans="1:49" ht="48" customHeight="1" x14ac:dyDescent="0.2">
      <c r="D27" s="104"/>
      <c r="E27" s="104"/>
      <c r="F27" s="104"/>
      <c r="G27" s="104"/>
      <c r="H27" s="101"/>
      <c r="I27" s="104"/>
      <c r="K27" s="104"/>
      <c r="M27" s="217">
        <f>SUM($M18:$M26)</f>
        <v>1260</v>
      </c>
      <c r="N27" s="218">
        <f>ROUNDUP((M27*9.1),0)</f>
        <v>11466</v>
      </c>
      <c r="O27" s="189" t="s">
        <v>1363</v>
      </c>
      <c r="P27" s="172"/>
    </row>
    <row r="28" spans="1:49" x14ac:dyDescent="0.2">
      <c r="O28" s="225"/>
      <c r="P28" s="172"/>
    </row>
  </sheetData>
  <protectedRanges>
    <protectedRange password="DC52" sqref="K18:L23 C9:C13" name="Range3_1"/>
    <protectedRange sqref="M27:N27 B18:B23 K18:L23" name="Range1_2"/>
    <protectedRange password="C923" sqref="M27:N27" name="Range6_1"/>
    <protectedRange password="C923" sqref="H18:H23" name="Range4_1_2"/>
    <protectedRange password="C923" sqref="M18:N26" name="Range5_1_1"/>
    <protectedRange sqref="M18:M26" name="Range1_1_1"/>
    <protectedRange password="DC52" sqref="C5" name="Range3_2_1"/>
    <protectedRange password="DC52" sqref="C6:C7" name="Range3_3_1"/>
    <protectedRange password="DC52" sqref="F18:F19" name="Range3_1_1_1"/>
    <protectedRange password="DC52" sqref="G18:G23" name="Range3_4_2"/>
    <protectedRange sqref="G18:G23" name="Range1_3_2"/>
    <protectedRange password="DC52" sqref="I18:I23" name="Range3_4_1_2"/>
    <protectedRange sqref="I18:I23" name="Range1_3_1_2"/>
    <protectedRange password="DC52" sqref="F21:F22" name="Range3_1_2_1"/>
    <protectedRange password="DC52" sqref="F20" name="Range3_1_3_1"/>
    <protectedRange password="DC52" sqref="G26" name="Range3_9_2_1"/>
    <protectedRange sqref="G26" name="Range1_8_2_1"/>
    <protectedRange password="DC52" sqref="K24:L26" name="Range3_10_1"/>
    <protectedRange sqref="K24:L26 B24:B26" name="Range1_9_1"/>
    <protectedRange password="C923" sqref="H24:H26" name="Range4_1_1_1"/>
    <protectedRange password="DC52" sqref="G24" name="Range3_5_5_1"/>
    <protectedRange sqref="G24" name="Range1_4_5_1"/>
    <protectedRange password="DC52" sqref="G25" name="Range3_5_6_1"/>
    <protectedRange sqref="G25" name="Range1_4_6_1"/>
    <protectedRange password="DC52" sqref="I24" name="Range3_5_7_1"/>
    <protectedRange sqref="I24" name="Range1_4_7_1"/>
    <protectedRange password="DC52" sqref="I25" name="Range3_5_8_1"/>
    <protectedRange sqref="I25" name="Range1_4_8_1"/>
    <protectedRange password="DC52" sqref="I26" name="Range3_4_1_1_1"/>
    <protectedRange sqref="I26" name="Range1_3_1_1_1"/>
    <protectedRange password="DC52" sqref="F23" name="Range3_1_6_1_1_2"/>
    <protectedRange password="DC52" sqref="F26" name="Range3_1_4_3_1"/>
    <protectedRange password="DC52" sqref="F25" name="Range3_1_4_4_1"/>
    <protectedRange password="DC52" sqref="F24" name="Range3_1_4_7_1"/>
    <protectedRange sqref="K13:L13 J6:J11" name="Range1_2_1_1"/>
    <protectedRange password="C923" sqref="K13:L13" name="Range6_1_1_1"/>
    <protectedRange password="C923" sqref="K6:L11" name="Range5_1_2_1_1"/>
    <protectedRange sqref="K6:K11" name="Range1_1_2_1_1"/>
    <protectedRange password="C923" sqref="F5:H5 F6:F8 H6:H8 F9:H10" name="Range7_1_1_1"/>
    <protectedRange password="C923" sqref="G6:G8" name="Range7_1_2"/>
  </protectedRanges>
  <mergeCells count="3">
    <mergeCell ref="B2:N2"/>
    <mergeCell ref="F4:H4"/>
    <mergeCell ref="B15:J15"/>
  </mergeCells>
  <conditionalFormatting sqref="F23">
    <cfRule type="duplicateValues" dxfId="11" priority="10"/>
    <cfRule type="duplicateValues" dxfId="10" priority="11"/>
    <cfRule type="duplicateValues" dxfId="9" priority="12"/>
  </conditionalFormatting>
  <conditionalFormatting sqref="F26">
    <cfRule type="duplicateValues" dxfId="8" priority="7"/>
    <cfRule type="duplicateValues" dxfId="7" priority="8"/>
    <cfRule type="duplicateValues" dxfId="6" priority="9"/>
  </conditionalFormatting>
  <conditionalFormatting sqref="F25">
    <cfRule type="duplicateValues" dxfId="5" priority="4"/>
    <cfRule type="duplicateValues" dxfId="4" priority="5"/>
    <cfRule type="duplicateValues" dxfId="3" priority="6"/>
  </conditionalFormatting>
  <conditionalFormatting sqref="F24">
    <cfRule type="duplicateValues" dxfId="2" priority="1"/>
    <cfRule type="duplicateValues" dxfId="1" priority="2"/>
    <cfRule type="duplicateValues" dxfId="0" priority="3"/>
  </conditionalFormatting>
  <dataValidations count="8">
    <dataValidation type="list" showInputMessage="1" showErrorMessage="1" sqref="C8" xr:uid="{30C9CD0C-E36A-447F-BB55-D22BD668F08A}">
      <formula1>list_RTOStatus</formula1>
    </dataValidation>
    <dataValidation type="whole" operator="greaterThanOrEqual" allowBlank="1" showInputMessage="1" showErrorMessage="1" sqref="K18:L26" xr:uid="{A8E3A497-FE6D-487F-B43C-45CC2BBC296B}">
      <formula1>1</formula1>
    </dataValidation>
    <dataValidation type="list" allowBlank="1" showInputMessage="1" showErrorMessage="1" sqref="H1 H3 H12:H1048576" xr:uid="{37C89A01-83E2-40BB-9115-52D4F4CA7B4E}">
      <formula1>"ACFE Adult Literacy &amp; Numeracy, Employment Skills, Vocational"</formula1>
    </dataValidation>
    <dataValidation type="list" allowBlank="1" showInputMessage="1" showErrorMessage="1" sqref="J6:J11 B18:B26" xr:uid="{4D83DDA8-3458-435B-ACDA-9181AE3CD6BA}">
      <formula1>list_LGA</formula1>
    </dataValidation>
    <dataValidation type="list" showInputMessage="1" showErrorMessage="1" sqref="C4" xr:uid="{536464A0-1BF7-4EBF-92D2-F70CBDFC0422}">
      <formula1>list_ACFERegion</formula1>
    </dataValidation>
    <dataValidation type="list" allowBlank="1" showInputMessage="1" showErrorMessage="1" prompt="Yes, No" sqref="C18:C26" xr:uid="{5313D7E3-0B7B-4FFE-992E-B2EB2B756929}">
      <formula1>"Yes (new program), No (existing program)"</formula1>
    </dataValidation>
    <dataValidation type="list" allowBlank="1" showInputMessage="1" showErrorMessage="1" prompt="Yes, No" sqref="D18:D26" xr:uid="{0DA428B9-465E-490E-A8C5-F9658373AABC}">
      <formula1>"Course Overview, Full A-Frame"</formula1>
    </dataValidation>
    <dataValidation type="list" allowBlank="1" showInputMessage="1" showErrorMessage="1" sqref="E18:E26" xr:uid="{84813256-25A5-4958-9F7D-114C1D7E5D58}">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A60"/>
  <sheetViews>
    <sheetView workbookViewId="0">
      <selection activeCell="A10" sqref="A10"/>
    </sheetView>
  </sheetViews>
  <sheetFormatPr defaultColWidth="14" defaultRowHeight="303" customHeight="1" x14ac:dyDescent="0.2"/>
  <cols>
    <col min="1" max="1" width="29.28515625" style="155" bestFit="1" customWidth="1"/>
    <col min="2" max="4" width="14" style="155"/>
    <col min="5" max="5" width="18.28515625" style="155" bestFit="1" customWidth="1"/>
    <col min="6" max="11" width="14" style="155"/>
    <col min="12" max="12" width="27.85546875" style="155" bestFit="1" customWidth="1"/>
    <col min="13" max="13" width="22" style="155" customWidth="1"/>
    <col min="14" max="15" width="14" style="155"/>
    <col min="16" max="16" width="27.7109375" style="155" customWidth="1"/>
    <col min="17" max="17" width="31.140625" style="155" bestFit="1" customWidth="1"/>
    <col min="18" max="18" width="20.42578125" style="155" customWidth="1"/>
    <col min="19" max="19" width="53" style="155" customWidth="1"/>
    <col min="20" max="26" width="14" style="155"/>
    <col min="27" max="27" width="29.42578125" style="155" bestFit="1" customWidth="1"/>
    <col min="28" max="28" width="14" style="155"/>
    <col min="29" max="29" width="40.28515625" style="155" customWidth="1"/>
    <col min="30" max="43" width="14" style="155"/>
    <col min="44" max="44" width="22.28515625" style="155" bestFit="1" customWidth="1"/>
    <col min="45" max="45" width="43.7109375" style="155" customWidth="1"/>
    <col min="46" max="46" width="16.140625" style="155" bestFit="1" customWidth="1"/>
    <col min="47" max="47" width="18" style="155" bestFit="1" customWidth="1"/>
    <col min="48" max="48" width="21" style="155" bestFit="1" customWidth="1"/>
    <col min="49" max="49" width="16" style="155" bestFit="1" customWidth="1"/>
    <col min="50" max="256" width="14" style="155"/>
    <col min="257" max="257" width="29.28515625" style="155" bestFit="1" customWidth="1"/>
    <col min="258" max="260" width="14" style="155"/>
    <col min="261" max="261" width="18.28515625" style="155" bestFit="1" customWidth="1"/>
    <col min="262" max="267" width="14" style="155"/>
    <col min="268" max="268" width="27.85546875" style="155" bestFit="1" customWidth="1"/>
    <col min="269" max="269" width="22" style="155" customWidth="1"/>
    <col min="270" max="271" width="14" style="155"/>
    <col min="272" max="272" width="27.7109375" style="155" customWidth="1"/>
    <col min="273" max="273" width="31.140625" style="155" bestFit="1" customWidth="1"/>
    <col min="274" max="274" width="20.42578125" style="155" customWidth="1"/>
    <col min="275" max="275" width="53" style="155" customWidth="1"/>
    <col min="276" max="282" width="14" style="155"/>
    <col min="283" max="283" width="29.42578125" style="155" bestFit="1" customWidth="1"/>
    <col min="284" max="284" width="14" style="155"/>
    <col min="285" max="285" width="40.28515625" style="155" customWidth="1"/>
    <col min="286" max="299" width="14" style="155"/>
    <col min="300" max="300" width="22.28515625" style="155" bestFit="1" customWidth="1"/>
    <col min="301" max="301" width="43.7109375" style="155" customWidth="1"/>
    <col min="302" max="302" width="16.140625" style="155" bestFit="1" customWidth="1"/>
    <col min="303" max="303" width="18" style="155" bestFit="1" customWidth="1"/>
    <col min="304" max="304" width="21" style="155" bestFit="1" customWidth="1"/>
    <col min="305" max="305" width="16" style="155" bestFit="1" customWidth="1"/>
    <col min="306" max="512" width="14" style="155"/>
    <col min="513" max="513" width="29.28515625" style="155" bestFit="1" customWidth="1"/>
    <col min="514" max="516" width="14" style="155"/>
    <col min="517" max="517" width="18.28515625" style="155" bestFit="1" customWidth="1"/>
    <col min="518" max="523" width="14" style="155"/>
    <col min="524" max="524" width="27.85546875" style="155" bestFit="1" customWidth="1"/>
    <col min="525" max="525" width="22" style="155" customWidth="1"/>
    <col min="526" max="527" width="14" style="155"/>
    <col min="528" max="528" width="27.7109375" style="155" customWidth="1"/>
    <col min="529" max="529" width="31.140625" style="155" bestFit="1" customWidth="1"/>
    <col min="530" max="530" width="20.42578125" style="155" customWidth="1"/>
    <col min="531" max="531" width="53" style="155" customWidth="1"/>
    <col min="532" max="538" width="14" style="155"/>
    <col min="539" max="539" width="29.42578125" style="155" bestFit="1" customWidth="1"/>
    <col min="540" max="540" width="14" style="155"/>
    <col min="541" max="541" width="40.28515625" style="155" customWidth="1"/>
    <col min="542" max="555" width="14" style="155"/>
    <col min="556" max="556" width="22.28515625" style="155" bestFit="1" customWidth="1"/>
    <col min="557" max="557" width="43.7109375" style="155" customWidth="1"/>
    <col min="558" max="558" width="16.140625" style="155" bestFit="1" customWidth="1"/>
    <col min="559" max="559" width="18" style="155" bestFit="1" customWidth="1"/>
    <col min="560" max="560" width="21" style="155" bestFit="1" customWidth="1"/>
    <col min="561" max="561" width="16" style="155" bestFit="1" customWidth="1"/>
    <col min="562" max="768" width="14" style="155"/>
    <col min="769" max="769" width="29.28515625" style="155" bestFit="1" customWidth="1"/>
    <col min="770" max="772" width="14" style="155"/>
    <col min="773" max="773" width="18.28515625" style="155" bestFit="1" customWidth="1"/>
    <col min="774" max="779" width="14" style="155"/>
    <col min="780" max="780" width="27.85546875" style="155" bestFit="1" customWidth="1"/>
    <col min="781" max="781" width="22" style="155" customWidth="1"/>
    <col min="782" max="783" width="14" style="155"/>
    <col min="784" max="784" width="27.7109375" style="155" customWidth="1"/>
    <col min="785" max="785" width="31.140625" style="155" bestFit="1" customWidth="1"/>
    <col min="786" max="786" width="20.42578125" style="155" customWidth="1"/>
    <col min="787" max="787" width="53" style="155" customWidth="1"/>
    <col min="788" max="794" width="14" style="155"/>
    <col min="795" max="795" width="29.42578125" style="155" bestFit="1" customWidth="1"/>
    <col min="796" max="796" width="14" style="155"/>
    <col min="797" max="797" width="40.28515625" style="155" customWidth="1"/>
    <col min="798" max="811" width="14" style="155"/>
    <col min="812" max="812" width="22.28515625" style="155" bestFit="1" customWidth="1"/>
    <col min="813" max="813" width="43.7109375" style="155" customWidth="1"/>
    <col min="814" max="814" width="16.140625" style="155" bestFit="1" customWidth="1"/>
    <col min="815" max="815" width="18" style="155" bestFit="1" customWidth="1"/>
    <col min="816" max="816" width="21" style="155" bestFit="1" customWidth="1"/>
    <col min="817" max="817" width="16" style="155" bestFit="1" customWidth="1"/>
    <col min="818" max="1024" width="14" style="155"/>
    <col min="1025" max="1025" width="29.28515625" style="155" bestFit="1" customWidth="1"/>
    <col min="1026" max="1028" width="14" style="155"/>
    <col min="1029" max="1029" width="18.28515625" style="155" bestFit="1" customWidth="1"/>
    <col min="1030" max="1035" width="14" style="155"/>
    <col min="1036" max="1036" width="27.85546875" style="155" bestFit="1" customWidth="1"/>
    <col min="1037" max="1037" width="22" style="155" customWidth="1"/>
    <col min="1038" max="1039" width="14" style="155"/>
    <col min="1040" max="1040" width="27.7109375" style="155" customWidth="1"/>
    <col min="1041" max="1041" width="31.140625" style="155" bestFit="1" customWidth="1"/>
    <col min="1042" max="1042" width="20.42578125" style="155" customWidth="1"/>
    <col min="1043" max="1043" width="53" style="155" customWidth="1"/>
    <col min="1044" max="1050" width="14" style="155"/>
    <col min="1051" max="1051" width="29.42578125" style="155" bestFit="1" customWidth="1"/>
    <col min="1052" max="1052" width="14" style="155"/>
    <col min="1053" max="1053" width="40.28515625" style="155" customWidth="1"/>
    <col min="1054" max="1067" width="14" style="155"/>
    <col min="1068" max="1068" width="22.28515625" style="155" bestFit="1" customWidth="1"/>
    <col min="1069" max="1069" width="43.7109375" style="155" customWidth="1"/>
    <col min="1070" max="1070" width="16.140625" style="155" bestFit="1" customWidth="1"/>
    <col min="1071" max="1071" width="18" style="155" bestFit="1" customWidth="1"/>
    <col min="1072" max="1072" width="21" style="155" bestFit="1" customWidth="1"/>
    <col min="1073" max="1073" width="16" style="155" bestFit="1" customWidth="1"/>
    <col min="1074" max="1280" width="14" style="155"/>
    <col min="1281" max="1281" width="29.28515625" style="155" bestFit="1" customWidth="1"/>
    <col min="1282" max="1284" width="14" style="155"/>
    <col min="1285" max="1285" width="18.28515625" style="155" bestFit="1" customWidth="1"/>
    <col min="1286" max="1291" width="14" style="155"/>
    <col min="1292" max="1292" width="27.85546875" style="155" bestFit="1" customWidth="1"/>
    <col min="1293" max="1293" width="22" style="155" customWidth="1"/>
    <col min="1294" max="1295" width="14" style="155"/>
    <col min="1296" max="1296" width="27.7109375" style="155" customWidth="1"/>
    <col min="1297" max="1297" width="31.140625" style="155" bestFit="1" customWidth="1"/>
    <col min="1298" max="1298" width="20.42578125" style="155" customWidth="1"/>
    <col min="1299" max="1299" width="53" style="155" customWidth="1"/>
    <col min="1300" max="1306" width="14" style="155"/>
    <col min="1307" max="1307" width="29.42578125" style="155" bestFit="1" customWidth="1"/>
    <col min="1308" max="1308" width="14" style="155"/>
    <col min="1309" max="1309" width="40.28515625" style="155" customWidth="1"/>
    <col min="1310" max="1323" width="14" style="155"/>
    <col min="1324" max="1324" width="22.28515625" style="155" bestFit="1" customWidth="1"/>
    <col min="1325" max="1325" width="43.7109375" style="155" customWidth="1"/>
    <col min="1326" max="1326" width="16.140625" style="155" bestFit="1" customWidth="1"/>
    <col min="1327" max="1327" width="18" style="155" bestFit="1" customWidth="1"/>
    <col min="1328" max="1328" width="21" style="155" bestFit="1" customWidth="1"/>
    <col min="1329" max="1329" width="16" style="155" bestFit="1" customWidth="1"/>
    <col min="1330" max="1536" width="14" style="155"/>
    <col min="1537" max="1537" width="29.28515625" style="155" bestFit="1" customWidth="1"/>
    <col min="1538" max="1540" width="14" style="155"/>
    <col min="1541" max="1541" width="18.28515625" style="155" bestFit="1" customWidth="1"/>
    <col min="1542" max="1547" width="14" style="155"/>
    <col min="1548" max="1548" width="27.85546875" style="155" bestFit="1" customWidth="1"/>
    <col min="1549" max="1549" width="22" style="155" customWidth="1"/>
    <col min="1550" max="1551" width="14" style="155"/>
    <col min="1552" max="1552" width="27.7109375" style="155" customWidth="1"/>
    <col min="1553" max="1553" width="31.140625" style="155" bestFit="1" customWidth="1"/>
    <col min="1554" max="1554" width="20.42578125" style="155" customWidth="1"/>
    <col min="1555" max="1555" width="53" style="155" customWidth="1"/>
    <col min="1556" max="1562" width="14" style="155"/>
    <col min="1563" max="1563" width="29.42578125" style="155" bestFit="1" customWidth="1"/>
    <col min="1564" max="1564" width="14" style="155"/>
    <col min="1565" max="1565" width="40.28515625" style="155" customWidth="1"/>
    <col min="1566" max="1579" width="14" style="155"/>
    <col min="1580" max="1580" width="22.28515625" style="155" bestFit="1" customWidth="1"/>
    <col min="1581" max="1581" width="43.7109375" style="155" customWidth="1"/>
    <col min="1582" max="1582" width="16.140625" style="155" bestFit="1" customWidth="1"/>
    <col min="1583" max="1583" width="18" style="155" bestFit="1" customWidth="1"/>
    <col min="1584" max="1584" width="21" style="155" bestFit="1" customWidth="1"/>
    <col min="1585" max="1585" width="16" style="155" bestFit="1" customWidth="1"/>
    <col min="1586" max="1792" width="14" style="155"/>
    <col min="1793" max="1793" width="29.28515625" style="155" bestFit="1" customWidth="1"/>
    <col min="1794" max="1796" width="14" style="155"/>
    <col min="1797" max="1797" width="18.28515625" style="155" bestFit="1" customWidth="1"/>
    <col min="1798" max="1803" width="14" style="155"/>
    <col min="1804" max="1804" width="27.85546875" style="155" bestFit="1" customWidth="1"/>
    <col min="1805" max="1805" width="22" style="155" customWidth="1"/>
    <col min="1806" max="1807" width="14" style="155"/>
    <col min="1808" max="1808" width="27.7109375" style="155" customWidth="1"/>
    <col min="1809" max="1809" width="31.140625" style="155" bestFit="1" customWidth="1"/>
    <col min="1810" max="1810" width="20.42578125" style="155" customWidth="1"/>
    <col min="1811" max="1811" width="53" style="155" customWidth="1"/>
    <col min="1812" max="1818" width="14" style="155"/>
    <col min="1819" max="1819" width="29.42578125" style="155" bestFit="1" customWidth="1"/>
    <col min="1820" max="1820" width="14" style="155"/>
    <col min="1821" max="1821" width="40.28515625" style="155" customWidth="1"/>
    <col min="1822" max="1835" width="14" style="155"/>
    <col min="1836" max="1836" width="22.28515625" style="155" bestFit="1" customWidth="1"/>
    <col min="1837" max="1837" width="43.7109375" style="155" customWidth="1"/>
    <col min="1838" max="1838" width="16.140625" style="155" bestFit="1" customWidth="1"/>
    <col min="1839" max="1839" width="18" style="155" bestFit="1" customWidth="1"/>
    <col min="1840" max="1840" width="21" style="155" bestFit="1" customWidth="1"/>
    <col min="1841" max="1841" width="16" style="155" bestFit="1" customWidth="1"/>
    <col min="1842" max="2048" width="14" style="155"/>
    <col min="2049" max="2049" width="29.28515625" style="155" bestFit="1" customWidth="1"/>
    <col min="2050" max="2052" width="14" style="155"/>
    <col min="2053" max="2053" width="18.28515625" style="155" bestFit="1" customWidth="1"/>
    <col min="2054" max="2059" width="14" style="155"/>
    <col min="2060" max="2060" width="27.85546875" style="155" bestFit="1" customWidth="1"/>
    <col min="2061" max="2061" width="22" style="155" customWidth="1"/>
    <col min="2062" max="2063" width="14" style="155"/>
    <col min="2064" max="2064" width="27.7109375" style="155" customWidth="1"/>
    <col min="2065" max="2065" width="31.140625" style="155" bestFit="1" customWidth="1"/>
    <col min="2066" max="2066" width="20.42578125" style="155" customWidth="1"/>
    <col min="2067" max="2067" width="53" style="155" customWidth="1"/>
    <col min="2068" max="2074" width="14" style="155"/>
    <col min="2075" max="2075" width="29.42578125" style="155" bestFit="1" customWidth="1"/>
    <col min="2076" max="2076" width="14" style="155"/>
    <col min="2077" max="2077" width="40.28515625" style="155" customWidth="1"/>
    <col min="2078" max="2091" width="14" style="155"/>
    <col min="2092" max="2092" width="22.28515625" style="155" bestFit="1" customWidth="1"/>
    <col min="2093" max="2093" width="43.7109375" style="155" customWidth="1"/>
    <col min="2094" max="2094" width="16.140625" style="155" bestFit="1" customWidth="1"/>
    <col min="2095" max="2095" width="18" style="155" bestFit="1" customWidth="1"/>
    <col min="2096" max="2096" width="21" style="155" bestFit="1" customWidth="1"/>
    <col min="2097" max="2097" width="16" style="155" bestFit="1" customWidth="1"/>
    <col min="2098" max="2304" width="14" style="155"/>
    <col min="2305" max="2305" width="29.28515625" style="155" bestFit="1" customWidth="1"/>
    <col min="2306" max="2308" width="14" style="155"/>
    <col min="2309" max="2309" width="18.28515625" style="155" bestFit="1" customWidth="1"/>
    <col min="2310" max="2315" width="14" style="155"/>
    <col min="2316" max="2316" width="27.85546875" style="155" bestFit="1" customWidth="1"/>
    <col min="2317" max="2317" width="22" style="155" customWidth="1"/>
    <col min="2318" max="2319" width="14" style="155"/>
    <col min="2320" max="2320" width="27.7109375" style="155" customWidth="1"/>
    <col min="2321" max="2321" width="31.140625" style="155" bestFit="1" customWidth="1"/>
    <col min="2322" max="2322" width="20.42578125" style="155" customWidth="1"/>
    <col min="2323" max="2323" width="53" style="155" customWidth="1"/>
    <col min="2324" max="2330" width="14" style="155"/>
    <col min="2331" max="2331" width="29.42578125" style="155" bestFit="1" customWidth="1"/>
    <col min="2332" max="2332" width="14" style="155"/>
    <col min="2333" max="2333" width="40.28515625" style="155" customWidth="1"/>
    <col min="2334" max="2347" width="14" style="155"/>
    <col min="2348" max="2348" width="22.28515625" style="155" bestFit="1" customWidth="1"/>
    <col min="2349" max="2349" width="43.7109375" style="155" customWidth="1"/>
    <col min="2350" max="2350" width="16.140625" style="155" bestFit="1" customWidth="1"/>
    <col min="2351" max="2351" width="18" style="155" bestFit="1" customWidth="1"/>
    <col min="2352" max="2352" width="21" style="155" bestFit="1" customWidth="1"/>
    <col min="2353" max="2353" width="16" style="155" bestFit="1" customWidth="1"/>
    <col min="2354" max="2560" width="14" style="155"/>
    <col min="2561" max="2561" width="29.28515625" style="155" bestFit="1" customWidth="1"/>
    <col min="2562" max="2564" width="14" style="155"/>
    <col min="2565" max="2565" width="18.28515625" style="155" bestFit="1" customWidth="1"/>
    <col min="2566" max="2571" width="14" style="155"/>
    <col min="2572" max="2572" width="27.85546875" style="155" bestFit="1" customWidth="1"/>
    <col min="2573" max="2573" width="22" style="155" customWidth="1"/>
    <col min="2574" max="2575" width="14" style="155"/>
    <col min="2576" max="2576" width="27.7109375" style="155" customWidth="1"/>
    <col min="2577" max="2577" width="31.140625" style="155" bestFit="1" customWidth="1"/>
    <col min="2578" max="2578" width="20.42578125" style="155" customWidth="1"/>
    <col min="2579" max="2579" width="53" style="155" customWidth="1"/>
    <col min="2580" max="2586" width="14" style="155"/>
    <col min="2587" max="2587" width="29.42578125" style="155" bestFit="1" customWidth="1"/>
    <col min="2588" max="2588" width="14" style="155"/>
    <col min="2589" max="2589" width="40.28515625" style="155" customWidth="1"/>
    <col min="2590" max="2603" width="14" style="155"/>
    <col min="2604" max="2604" width="22.28515625" style="155" bestFit="1" customWidth="1"/>
    <col min="2605" max="2605" width="43.7109375" style="155" customWidth="1"/>
    <col min="2606" max="2606" width="16.140625" style="155" bestFit="1" customWidth="1"/>
    <col min="2607" max="2607" width="18" style="155" bestFit="1" customWidth="1"/>
    <col min="2608" max="2608" width="21" style="155" bestFit="1" customWidth="1"/>
    <col min="2609" max="2609" width="16" style="155" bestFit="1" customWidth="1"/>
    <col min="2610" max="2816" width="14" style="155"/>
    <col min="2817" max="2817" width="29.28515625" style="155" bestFit="1" customWidth="1"/>
    <col min="2818" max="2820" width="14" style="155"/>
    <col min="2821" max="2821" width="18.28515625" style="155" bestFit="1" customWidth="1"/>
    <col min="2822" max="2827" width="14" style="155"/>
    <col min="2828" max="2828" width="27.85546875" style="155" bestFit="1" customWidth="1"/>
    <col min="2829" max="2829" width="22" style="155" customWidth="1"/>
    <col min="2830" max="2831" width="14" style="155"/>
    <col min="2832" max="2832" width="27.7109375" style="155" customWidth="1"/>
    <col min="2833" max="2833" width="31.140625" style="155" bestFit="1" customWidth="1"/>
    <col min="2834" max="2834" width="20.42578125" style="155" customWidth="1"/>
    <col min="2835" max="2835" width="53" style="155" customWidth="1"/>
    <col min="2836" max="2842" width="14" style="155"/>
    <col min="2843" max="2843" width="29.42578125" style="155" bestFit="1" customWidth="1"/>
    <col min="2844" max="2844" width="14" style="155"/>
    <col min="2845" max="2845" width="40.28515625" style="155" customWidth="1"/>
    <col min="2846" max="2859" width="14" style="155"/>
    <col min="2860" max="2860" width="22.28515625" style="155" bestFit="1" customWidth="1"/>
    <col min="2861" max="2861" width="43.7109375" style="155" customWidth="1"/>
    <col min="2862" max="2862" width="16.140625" style="155" bestFit="1" customWidth="1"/>
    <col min="2863" max="2863" width="18" style="155" bestFit="1" customWidth="1"/>
    <col min="2864" max="2864" width="21" style="155" bestFit="1" customWidth="1"/>
    <col min="2865" max="2865" width="16" style="155" bestFit="1" customWidth="1"/>
    <col min="2866" max="3072" width="14" style="155"/>
    <col min="3073" max="3073" width="29.28515625" style="155" bestFit="1" customWidth="1"/>
    <col min="3074" max="3076" width="14" style="155"/>
    <col min="3077" max="3077" width="18.28515625" style="155" bestFit="1" customWidth="1"/>
    <col min="3078" max="3083" width="14" style="155"/>
    <col min="3084" max="3084" width="27.85546875" style="155" bestFit="1" customWidth="1"/>
    <col min="3085" max="3085" width="22" style="155" customWidth="1"/>
    <col min="3086" max="3087" width="14" style="155"/>
    <col min="3088" max="3088" width="27.7109375" style="155" customWidth="1"/>
    <col min="3089" max="3089" width="31.140625" style="155" bestFit="1" customWidth="1"/>
    <col min="3090" max="3090" width="20.42578125" style="155" customWidth="1"/>
    <col min="3091" max="3091" width="53" style="155" customWidth="1"/>
    <col min="3092" max="3098" width="14" style="155"/>
    <col min="3099" max="3099" width="29.42578125" style="155" bestFit="1" customWidth="1"/>
    <col min="3100" max="3100" width="14" style="155"/>
    <col min="3101" max="3101" width="40.28515625" style="155" customWidth="1"/>
    <col min="3102" max="3115" width="14" style="155"/>
    <col min="3116" max="3116" width="22.28515625" style="155" bestFit="1" customWidth="1"/>
    <col min="3117" max="3117" width="43.7109375" style="155" customWidth="1"/>
    <col min="3118" max="3118" width="16.140625" style="155" bestFit="1" customWidth="1"/>
    <col min="3119" max="3119" width="18" style="155" bestFit="1" customWidth="1"/>
    <col min="3120" max="3120" width="21" style="155" bestFit="1" customWidth="1"/>
    <col min="3121" max="3121" width="16" style="155" bestFit="1" customWidth="1"/>
    <col min="3122" max="3328" width="14" style="155"/>
    <col min="3329" max="3329" width="29.28515625" style="155" bestFit="1" customWidth="1"/>
    <col min="3330" max="3332" width="14" style="155"/>
    <col min="3333" max="3333" width="18.28515625" style="155" bestFit="1" customWidth="1"/>
    <col min="3334" max="3339" width="14" style="155"/>
    <col min="3340" max="3340" width="27.85546875" style="155" bestFit="1" customWidth="1"/>
    <col min="3341" max="3341" width="22" style="155" customWidth="1"/>
    <col min="3342" max="3343" width="14" style="155"/>
    <col min="3344" max="3344" width="27.7109375" style="155" customWidth="1"/>
    <col min="3345" max="3345" width="31.140625" style="155" bestFit="1" customWidth="1"/>
    <col min="3346" max="3346" width="20.42578125" style="155" customWidth="1"/>
    <col min="3347" max="3347" width="53" style="155" customWidth="1"/>
    <col min="3348" max="3354" width="14" style="155"/>
    <col min="3355" max="3355" width="29.42578125" style="155" bestFit="1" customWidth="1"/>
    <col min="3356" max="3356" width="14" style="155"/>
    <col min="3357" max="3357" width="40.28515625" style="155" customWidth="1"/>
    <col min="3358" max="3371" width="14" style="155"/>
    <col min="3372" max="3372" width="22.28515625" style="155" bestFit="1" customWidth="1"/>
    <col min="3373" max="3373" width="43.7109375" style="155" customWidth="1"/>
    <col min="3374" max="3374" width="16.140625" style="155" bestFit="1" customWidth="1"/>
    <col min="3375" max="3375" width="18" style="155" bestFit="1" customWidth="1"/>
    <col min="3376" max="3376" width="21" style="155" bestFit="1" customWidth="1"/>
    <col min="3377" max="3377" width="16" style="155" bestFit="1" customWidth="1"/>
    <col min="3378" max="3584" width="14" style="155"/>
    <col min="3585" max="3585" width="29.28515625" style="155" bestFit="1" customWidth="1"/>
    <col min="3586" max="3588" width="14" style="155"/>
    <col min="3589" max="3589" width="18.28515625" style="155" bestFit="1" customWidth="1"/>
    <col min="3590" max="3595" width="14" style="155"/>
    <col min="3596" max="3596" width="27.85546875" style="155" bestFit="1" customWidth="1"/>
    <col min="3597" max="3597" width="22" style="155" customWidth="1"/>
    <col min="3598" max="3599" width="14" style="155"/>
    <col min="3600" max="3600" width="27.7109375" style="155" customWidth="1"/>
    <col min="3601" max="3601" width="31.140625" style="155" bestFit="1" customWidth="1"/>
    <col min="3602" max="3602" width="20.42578125" style="155" customWidth="1"/>
    <col min="3603" max="3603" width="53" style="155" customWidth="1"/>
    <col min="3604" max="3610" width="14" style="155"/>
    <col min="3611" max="3611" width="29.42578125" style="155" bestFit="1" customWidth="1"/>
    <col min="3612" max="3612" width="14" style="155"/>
    <col min="3613" max="3613" width="40.28515625" style="155" customWidth="1"/>
    <col min="3614" max="3627" width="14" style="155"/>
    <col min="3628" max="3628" width="22.28515625" style="155" bestFit="1" customWidth="1"/>
    <col min="3629" max="3629" width="43.7109375" style="155" customWidth="1"/>
    <col min="3630" max="3630" width="16.140625" style="155" bestFit="1" customWidth="1"/>
    <col min="3631" max="3631" width="18" style="155" bestFit="1" customWidth="1"/>
    <col min="3632" max="3632" width="21" style="155" bestFit="1" customWidth="1"/>
    <col min="3633" max="3633" width="16" style="155" bestFit="1" customWidth="1"/>
    <col min="3634" max="3840" width="14" style="155"/>
    <col min="3841" max="3841" width="29.28515625" style="155" bestFit="1" customWidth="1"/>
    <col min="3842" max="3844" width="14" style="155"/>
    <col min="3845" max="3845" width="18.28515625" style="155" bestFit="1" customWidth="1"/>
    <col min="3846" max="3851" width="14" style="155"/>
    <col min="3852" max="3852" width="27.85546875" style="155" bestFit="1" customWidth="1"/>
    <col min="3853" max="3853" width="22" style="155" customWidth="1"/>
    <col min="3854" max="3855" width="14" style="155"/>
    <col min="3856" max="3856" width="27.7109375" style="155" customWidth="1"/>
    <col min="3857" max="3857" width="31.140625" style="155" bestFit="1" customWidth="1"/>
    <col min="3858" max="3858" width="20.42578125" style="155" customWidth="1"/>
    <col min="3859" max="3859" width="53" style="155" customWidth="1"/>
    <col min="3860" max="3866" width="14" style="155"/>
    <col min="3867" max="3867" width="29.42578125" style="155" bestFit="1" customWidth="1"/>
    <col min="3868" max="3868" width="14" style="155"/>
    <col min="3869" max="3869" width="40.28515625" style="155" customWidth="1"/>
    <col min="3870" max="3883" width="14" style="155"/>
    <col min="3884" max="3884" width="22.28515625" style="155" bestFit="1" customWidth="1"/>
    <col min="3885" max="3885" width="43.7109375" style="155" customWidth="1"/>
    <col min="3886" max="3886" width="16.140625" style="155" bestFit="1" customWidth="1"/>
    <col min="3887" max="3887" width="18" style="155" bestFit="1" customWidth="1"/>
    <col min="3888" max="3888" width="21" style="155" bestFit="1" customWidth="1"/>
    <col min="3889" max="3889" width="16" style="155" bestFit="1" customWidth="1"/>
    <col min="3890" max="4096" width="14" style="155"/>
    <col min="4097" max="4097" width="29.28515625" style="155" bestFit="1" customWidth="1"/>
    <col min="4098" max="4100" width="14" style="155"/>
    <col min="4101" max="4101" width="18.28515625" style="155" bestFit="1" customWidth="1"/>
    <col min="4102" max="4107" width="14" style="155"/>
    <col min="4108" max="4108" width="27.85546875" style="155" bestFit="1" customWidth="1"/>
    <col min="4109" max="4109" width="22" style="155" customWidth="1"/>
    <col min="4110" max="4111" width="14" style="155"/>
    <col min="4112" max="4112" width="27.7109375" style="155" customWidth="1"/>
    <col min="4113" max="4113" width="31.140625" style="155" bestFit="1" customWidth="1"/>
    <col min="4114" max="4114" width="20.42578125" style="155" customWidth="1"/>
    <col min="4115" max="4115" width="53" style="155" customWidth="1"/>
    <col min="4116" max="4122" width="14" style="155"/>
    <col min="4123" max="4123" width="29.42578125" style="155" bestFit="1" customWidth="1"/>
    <col min="4124" max="4124" width="14" style="155"/>
    <col min="4125" max="4125" width="40.28515625" style="155" customWidth="1"/>
    <col min="4126" max="4139" width="14" style="155"/>
    <col min="4140" max="4140" width="22.28515625" style="155" bestFit="1" customWidth="1"/>
    <col min="4141" max="4141" width="43.7109375" style="155" customWidth="1"/>
    <col min="4142" max="4142" width="16.140625" style="155" bestFit="1" customWidth="1"/>
    <col min="4143" max="4143" width="18" style="155" bestFit="1" customWidth="1"/>
    <col min="4144" max="4144" width="21" style="155" bestFit="1" customWidth="1"/>
    <col min="4145" max="4145" width="16" style="155" bestFit="1" customWidth="1"/>
    <col min="4146" max="4352" width="14" style="155"/>
    <col min="4353" max="4353" width="29.28515625" style="155" bestFit="1" customWidth="1"/>
    <col min="4354" max="4356" width="14" style="155"/>
    <col min="4357" max="4357" width="18.28515625" style="155" bestFit="1" customWidth="1"/>
    <col min="4358" max="4363" width="14" style="155"/>
    <col min="4364" max="4364" width="27.85546875" style="155" bestFit="1" customWidth="1"/>
    <col min="4365" max="4365" width="22" style="155" customWidth="1"/>
    <col min="4366" max="4367" width="14" style="155"/>
    <col min="4368" max="4368" width="27.7109375" style="155" customWidth="1"/>
    <col min="4369" max="4369" width="31.140625" style="155" bestFit="1" customWidth="1"/>
    <col min="4370" max="4370" width="20.42578125" style="155" customWidth="1"/>
    <col min="4371" max="4371" width="53" style="155" customWidth="1"/>
    <col min="4372" max="4378" width="14" style="155"/>
    <col min="4379" max="4379" width="29.42578125" style="155" bestFit="1" customWidth="1"/>
    <col min="4380" max="4380" width="14" style="155"/>
    <col min="4381" max="4381" width="40.28515625" style="155" customWidth="1"/>
    <col min="4382" max="4395" width="14" style="155"/>
    <col min="4396" max="4396" width="22.28515625" style="155" bestFit="1" customWidth="1"/>
    <col min="4397" max="4397" width="43.7109375" style="155" customWidth="1"/>
    <col min="4398" max="4398" width="16.140625" style="155" bestFit="1" customWidth="1"/>
    <col min="4399" max="4399" width="18" style="155" bestFit="1" customWidth="1"/>
    <col min="4400" max="4400" width="21" style="155" bestFit="1" customWidth="1"/>
    <col min="4401" max="4401" width="16" style="155" bestFit="1" customWidth="1"/>
    <col min="4402" max="4608" width="14" style="155"/>
    <col min="4609" max="4609" width="29.28515625" style="155" bestFit="1" customWidth="1"/>
    <col min="4610" max="4612" width="14" style="155"/>
    <col min="4613" max="4613" width="18.28515625" style="155" bestFit="1" customWidth="1"/>
    <col min="4614" max="4619" width="14" style="155"/>
    <col min="4620" max="4620" width="27.85546875" style="155" bestFit="1" customWidth="1"/>
    <col min="4621" max="4621" width="22" style="155" customWidth="1"/>
    <col min="4622" max="4623" width="14" style="155"/>
    <col min="4624" max="4624" width="27.7109375" style="155" customWidth="1"/>
    <col min="4625" max="4625" width="31.140625" style="155" bestFit="1" customWidth="1"/>
    <col min="4626" max="4626" width="20.42578125" style="155" customWidth="1"/>
    <col min="4627" max="4627" width="53" style="155" customWidth="1"/>
    <col min="4628" max="4634" width="14" style="155"/>
    <col min="4635" max="4635" width="29.42578125" style="155" bestFit="1" customWidth="1"/>
    <col min="4636" max="4636" width="14" style="155"/>
    <col min="4637" max="4637" width="40.28515625" style="155" customWidth="1"/>
    <col min="4638" max="4651" width="14" style="155"/>
    <col min="4652" max="4652" width="22.28515625" style="155" bestFit="1" customWidth="1"/>
    <col min="4653" max="4653" width="43.7109375" style="155" customWidth="1"/>
    <col min="4654" max="4654" width="16.140625" style="155" bestFit="1" customWidth="1"/>
    <col min="4655" max="4655" width="18" style="155" bestFit="1" customWidth="1"/>
    <col min="4656" max="4656" width="21" style="155" bestFit="1" customWidth="1"/>
    <col min="4657" max="4657" width="16" style="155" bestFit="1" customWidth="1"/>
    <col min="4658" max="4864" width="14" style="155"/>
    <col min="4865" max="4865" width="29.28515625" style="155" bestFit="1" customWidth="1"/>
    <col min="4866" max="4868" width="14" style="155"/>
    <col min="4869" max="4869" width="18.28515625" style="155" bestFit="1" customWidth="1"/>
    <col min="4870" max="4875" width="14" style="155"/>
    <col min="4876" max="4876" width="27.85546875" style="155" bestFit="1" customWidth="1"/>
    <col min="4877" max="4877" width="22" style="155" customWidth="1"/>
    <col min="4878" max="4879" width="14" style="155"/>
    <col min="4880" max="4880" width="27.7109375" style="155" customWidth="1"/>
    <col min="4881" max="4881" width="31.140625" style="155" bestFit="1" customWidth="1"/>
    <col min="4882" max="4882" width="20.42578125" style="155" customWidth="1"/>
    <col min="4883" max="4883" width="53" style="155" customWidth="1"/>
    <col min="4884" max="4890" width="14" style="155"/>
    <col min="4891" max="4891" width="29.42578125" style="155" bestFit="1" customWidth="1"/>
    <col min="4892" max="4892" width="14" style="155"/>
    <col min="4893" max="4893" width="40.28515625" style="155" customWidth="1"/>
    <col min="4894" max="4907" width="14" style="155"/>
    <col min="4908" max="4908" width="22.28515625" style="155" bestFit="1" customWidth="1"/>
    <col min="4909" max="4909" width="43.7109375" style="155" customWidth="1"/>
    <col min="4910" max="4910" width="16.140625" style="155" bestFit="1" customWidth="1"/>
    <col min="4911" max="4911" width="18" style="155" bestFit="1" customWidth="1"/>
    <col min="4912" max="4912" width="21" style="155" bestFit="1" customWidth="1"/>
    <col min="4913" max="4913" width="16" style="155" bestFit="1" customWidth="1"/>
    <col min="4914" max="5120" width="14" style="155"/>
    <col min="5121" max="5121" width="29.28515625" style="155" bestFit="1" customWidth="1"/>
    <col min="5122" max="5124" width="14" style="155"/>
    <col min="5125" max="5125" width="18.28515625" style="155" bestFit="1" customWidth="1"/>
    <col min="5126" max="5131" width="14" style="155"/>
    <col min="5132" max="5132" width="27.85546875" style="155" bestFit="1" customWidth="1"/>
    <col min="5133" max="5133" width="22" style="155" customWidth="1"/>
    <col min="5134" max="5135" width="14" style="155"/>
    <col min="5136" max="5136" width="27.7109375" style="155" customWidth="1"/>
    <col min="5137" max="5137" width="31.140625" style="155" bestFit="1" customWidth="1"/>
    <col min="5138" max="5138" width="20.42578125" style="155" customWidth="1"/>
    <col min="5139" max="5139" width="53" style="155" customWidth="1"/>
    <col min="5140" max="5146" width="14" style="155"/>
    <col min="5147" max="5147" width="29.42578125" style="155" bestFit="1" customWidth="1"/>
    <col min="5148" max="5148" width="14" style="155"/>
    <col min="5149" max="5149" width="40.28515625" style="155" customWidth="1"/>
    <col min="5150" max="5163" width="14" style="155"/>
    <col min="5164" max="5164" width="22.28515625" style="155" bestFit="1" customWidth="1"/>
    <col min="5165" max="5165" width="43.7109375" style="155" customWidth="1"/>
    <col min="5166" max="5166" width="16.140625" style="155" bestFit="1" customWidth="1"/>
    <col min="5167" max="5167" width="18" style="155" bestFit="1" customWidth="1"/>
    <col min="5168" max="5168" width="21" style="155" bestFit="1" customWidth="1"/>
    <col min="5169" max="5169" width="16" style="155" bestFit="1" customWidth="1"/>
    <col min="5170" max="5376" width="14" style="155"/>
    <col min="5377" max="5377" width="29.28515625" style="155" bestFit="1" customWidth="1"/>
    <col min="5378" max="5380" width="14" style="155"/>
    <col min="5381" max="5381" width="18.28515625" style="155" bestFit="1" customWidth="1"/>
    <col min="5382" max="5387" width="14" style="155"/>
    <col min="5388" max="5388" width="27.85546875" style="155" bestFit="1" customWidth="1"/>
    <col min="5389" max="5389" width="22" style="155" customWidth="1"/>
    <col min="5390" max="5391" width="14" style="155"/>
    <col min="5392" max="5392" width="27.7109375" style="155" customWidth="1"/>
    <col min="5393" max="5393" width="31.140625" style="155" bestFit="1" customWidth="1"/>
    <col min="5394" max="5394" width="20.42578125" style="155" customWidth="1"/>
    <col min="5395" max="5395" width="53" style="155" customWidth="1"/>
    <col min="5396" max="5402" width="14" style="155"/>
    <col min="5403" max="5403" width="29.42578125" style="155" bestFit="1" customWidth="1"/>
    <col min="5404" max="5404" width="14" style="155"/>
    <col min="5405" max="5405" width="40.28515625" style="155" customWidth="1"/>
    <col min="5406" max="5419" width="14" style="155"/>
    <col min="5420" max="5420" width="22.28515625" style="155" bestFit="1" customWidth="1"/>
    <col min="5421" max="5421" width="43.7109375" style="155" customWidth="1"/>
    <col min="5422" max="5422" width="16.140625" style="155" bestFit="1" customWidth="1"/>
    <col min="5423" max="5423" width="18" style="155" bestFit="1" customWidth="1"/>
    <col min="5424" max="5424" width="21" style="155" bestFit="1" customWidth="1"/>
    <col min="5425" max="5425" width="16" style="155" bestFit="1" customWidth="1"/>
    <col min="5426" max="5632" width="14" style="155"/>
    <col min="5633" max="5633" width="29.28515625" style="155" bestFit="1" customWidth="1"/>
    <col min="5634" max="5636" width="14" style="155"/>
    <col min="5637" max="5637" width="18.28515625" style="155" bestFit="1" customWidth="1"/>
    <col min="5638" max="5643" width="14" style="155"/>
    <col min="5644" max="5644" width="27.85546875" style="155" bestFit="1" customWidth="1"/>
    <col min="5645" max="5645" width="22" style="155" customWidth="1"/>
    <col min="5646" max="5647" width="14" style="155"/>
    <col min="5648" max="5648" width="27.7109375" style="155" customWidth="1"/>
    <col min="5649" max="5649" width="31.140625" style="155" bestFit="1" customWidth="1"/>
    <col min="5650" max="5650" width="20.42578125" style="155" customWidth="1"/>
    <col min="5651" max="5651" width="53" style="155" customWidth="1"/>
    <col min="5652" max="5658" width="14" style="155"/>
    <col min="5659" max="5659" width="29.42578125" style="155" bestFit="1" customWidth="1"/>
    <col min="5660" max="5660" width="14" style="155"/>
    <col min="5661" max="5661" width="40.28515625" style="155" customWidth="1"/>
    <col min="5662" max="5675" width="14" style="155"/>
    <col min="5676" max="5676" width="22.28515625" style="155" bestFit="1" customWidth="1"/>
    <col min="5677" max="5677" width="43.7109375" style="155" customWidth="1"/>
    <col min="5678" max="5678" width="16.140625" style="155" bestFit="1" customWidth="1"/>
    <col min="5679" max="5679" width="18" style="155" bestFit="1" customWidth="1"/>
    <col min="5680" max="5680" width="21" style="155" bestFit="1" customWidth="1"/>
    <col min="5681" max="5681" width="16" style="155" bestFit="1" customWidth="1"/>
    <col min="5682" max="5888" width="14" style="155"/>
    <col min="5889" max="5889" width="29.28515625" style="155" bestFit="1" customWidth="1"/>
    <col min="5890" max="5892" width="14" style="155"/>
    <col min="5893" max="5893" width="18.28515625" style="155" bestFit="1" customWidth="1"/>
    <col min="5894" max="5899" width="14" style="155"/>
    <col min="5900" max="5900" width="27.85546875" style="155" bestFit="1" customWidth="1"/>
    <col min="5901" max="5901" width="22" style="155" customWidth="1"/>
    <col min="5902" max="5903" width="14" style="155"/>
    <col min="5904" max="5904" width="27.7109375" style="155" customWidth="1"/>
    <col min="5905" max="5905" width="31.140625" style="155" bestFit="1" customWidth="1"/>
    <col min="5906" max="5906" width="20.42578125" style="155" customWidth="1"/>
    <col min="5907" max="5907" width="53" style="155" customWidth="1"/>
    <col min="5908" max="5914" width="14" style="155"/>
    <col min="5915" max="5915" width="29.42578125" style="155" bestFit="1" customWidth="1"/>
    <col min="5916" max="5916" width="14" style="155"/>
    <col min="5917" max="5917" width="40.28515625" style="155" customWidth="1"/>
    <col min="5918" max="5931" width="14" style="155"/>
    <col min="5932" max="5932" width="22.28515625" style="155" bestFit="1" customWidth="1"/>
    <col min="5933" max="5933" width="43.7109375" style="155" customWidth="1"/>
    <col min="5934" max="5934" width="16.140625" style="155" bestFit="1" customWidth="1"/>
    <col min="5935" max="5935" width="18" style="155" bestFit="1" customWidth="1"/>
    <col min="5936" max="5936" width="21" style="155" bestFit="1" customWidth="1"/>
    <col min="5937" max="5937" width="16" style="155" bestFit="1" customWidth="1"/>
    <col min="5938" max="6144" width="14" style="155"/>
    <col min="6145" max="6145" width="29.28515625" style="155" bestFit="1" customWidth="1"/>
    <col min="6146" max="6148" width="14" style="155"/>
    <col min="6149" max="6149" width="18.28515625" style="155" bestFit="1" customWidth="1"/>
    <col min="6150" max="6155" width="14" style="155"/>
    <col min="6156" max="6156" width="27.85546875" style="155" bestFit="1" customWidth="1"/>
    <col min="6157" max="6157" width="22" style="155" customWidth="1"/>
    <col min="6158" max="6159" width="14" style="155"/>
    <col min="6160" max="6160" width="27.7109375" style="155" customWidth="1"/>
    <col min="6161" max="6161" width="31.140625" style="155" bestFit="1" customWidth="1"/>
    <col min="6162" max="6162" width="20.42578125" style="155" customWidth="1"/>
    <col min="6163" max="6163" width="53" style="155" customWidth="1"/>
    <col min="6164" max="6170" width="14" style="155"/>
    <col min="6171" max="6171" width="29.42578125" style="155" bestFit="1" customWidth="1"/>
    <col min="6172" max="6172" width="14" style="155"/>
    <col min="6173" max="6173" width="40.28515625" style="155" customWidth="1"/>
    <col min="6174" max="6187" width="14" style="155"/>
    <col min="6188" max="6188" width="22.28515625" style="155" bestFit="1" customWidth="1"/>
    <col min="6189" max="6189" width="43.7109375" style="155" customWidth="1"/>
    <col min="6190" max="6190" width="16.140625" style="155" bestFit="1" customWidth="1"/>
    <col min="6191" max="6191" width="18" style="155" bestFit="1" customWidth="1"/>
    <col min="6192" max="6192" width="21" style="155" bestFit="1" customWidth="1"/>
    <col min="6193" max="6193" width="16" style="155" bestFit="1" customWidth="1"/>
    <col min="6194" max="6400" width="14" style="155"/>
    <col min="6401" max="6401" width="29.28515625" style="155" bestFit="1" customWidth="1"/>
    <col min="6402" max="6404" width="14" style="155"/>
    <col min="6405" max="6405" width="18.28515625" style="155" bestFit="1" customWidth="1"/>
    <col min="6406" max="6411" width="14" style="155"/>
    <col min="6412" max="6412" width="27.85546875" style="155" bestFit="1" customWidth="1"/>
    <col min="6413" max="6413" width="22" style="155" customWidth="1"/>
    <col min="6414" max="6415" width="14" style="155"/>
    <col min="6416" max="6416" width="27.7109375" style="155" customWidth="1"/>
    <col min="6417" max="6417" width="31.140625" style="155" bestFit="1" customWidth="1"/>
    <col min="6418" max="6418" width="20.42578125" style="155" customWidth="1"/>
    <col min="6419" max="6419" width="53" style="155" customWidth="1"/>
    <col min="6420" max="6426" width="14" style="155"/>
    <col min="6427" max="6427" width="29.42578125" style="155" bestFit="1" customWidth="1"/>
    <col min="6428" max="6428" width="14" style="155"/>
    <col min="6429" max="6429" width="40.28515625" style="155" customWidth="1"/>
    <col min="6430" max="6443" width="14" style="155"/>
    <col min="6444" max="6444" width="22.28515625" style="155" bestFit="1" customWidth="1"/>
    <col min="6445" max="6445" width="43.7109375" style="155" customWidth="1"/>
    <col min="6446" max="6446" width="16.140625" style="155" bestFit="1" customWidth="1"/>
    <col min="6447" max="6447" width="18" style="155" bestFit="1" customWidth="1"/>
    <col min="6448" max="6448" width="21" style="155" bestFit="1" customWidth="1"/>
    <col min="6449" max="6449" width="16" style="155" bestFit="1" customWidth="1"/>
    <col min="6450" max="6656" width="14" style="155"/>
    <col min="6657" max="6657" width="29.28515625" style="155" bestFit="1" customWidth="1"/>
    <col min="6658" max="6660" width="14" style="155"/>
    <col min="6661" max="6661" width="18.28515625" style="155" bestFit="1" customWidth="1"/>
    <col min="6662" max="6667" width="14" style="155"/>
    <col min="6668" max="6668" width="27.85546875" style="155" bestFit="1" customWidth="1"/>
    <col min="6669" max="6669" width="22" style="155" customWidth="1"/>
    <col min="6670" max="6671" width="14" style="155"/>
    <col min="6672" max="6672" width="27.7109375" style="155" customWidth="1"/>
    <col min="6673" max="6673" width="31.140625" style="155" bestFit="1" customWidth="1"/>
    <col min="6674" max="6674" width="20.42578125" style="155" customWidth="1"/>
    <col min="6675" max="6675" width="53" style="155" customWidth="1"/>
    <col min="6676" max="6682" width="14" style="155"/>
    <col min="6683" max="6683" width="29.42578125" style="155" bestFit="1" customWidth="1"/>
    <col min="6684" max="6684" width="14" style="155"/>
    <col min="6685" max="6685" width="40.28515625" style="155" customWidth="1"/>
    <col min="6686" max="6699" width="14" style="155"/>
    <col min="6700" max="6700" width="22.28515625" style="155" bestFit="1" customWidth="1"/>
    <col min="6701" max="6701" width="43.7109375" style="155" customWidth="1"/>
    <col min="6702" max="6702" width="16.140625" style="155" bestFit="1" customWidth="1"/>
    <col min="6703" max="6703" width="18" style="155" bestFit="1" customWidth="1"/>
    <col min="6704" max="6704" width="21" style="155" bestFit="1" customWidth="1"/>
    <col min="6705" max="6705" width="16" style="155" bestFit="1" customWidth="1"/>
    <col min="6706" max="6912" width="14" style="155"/>
    <col min="6913" max="6913" width="29.28515625" style="155" bestFit="1" customWidth="1"/>
    <col min="6914" max="6916" width="14" style="155"/>
    <col min="6917" max="6917" width="18.28515625" style="155" bestFit="1" customWidth="1"/>
    <col min="6918" max="6923" width="14" style="155"/>
    <col min="6924" max="6924" width="27.85546875" style="155" bestFit="1" customWidth="1"/>
    <col min="6925" max="6925" width="22" style="155" customWidth="1"/>
    <col min="6926" max="6927" width="14" style="155"/>
    <col min="6928" max="6928" width="27.7109375" style="155" customWidth="1"/>
    <col min="6929" max="6929" width="31.140625" style="155" bestFit="1" customWidth="1"/>
    <col min="6930" max="6930" width="20.42578125" style="155" customWidth="1"/>
    <col min="6931" max="6931" width="53" style="155" customWidth="1"/>
    <col min="6932" max="6938" width="14" style="155"/>
    <col min="6939" max="6939" width="29.42578125" style="155" bestFit="1" customWidth="1"/>
    <col min="6940" max="6940" width="14" style="155"/>
    <col min="6941" max="6941" width="40.28515625" style="155" customWidth="1"/>
    <col min="6942" max="6955" width="14" style="155"/>
    <col min="6956" max="6956" width="22.28515625" style="155" bestFit="1" customWidth="1"/>
    <col min="6957" max="6957" width="43.7109375" style="155" customWidth="1"/>
    <col min="6958" max="6958" width="16.140625" style="155" bestFit="1" customWidth="1"/>
    <col min="6959" max="6959" width="18" style="155" bestFit="1" customWidth="1"/>
    <col min="6960" max="6960" width="21" style="155" bestFit="1" customWidth="1"/>
    <col min="6961" max="6961" width="16" style="155" bestFit="1" customWidth="1"/>
    <col min="6962" max="7168" width="14" style="155"/>
    <col min="7169" max="7169" width="29.28515625" style="155" bestFit="1" customWidth="1"/>
    <col min="7170" max="7172" width="14" style="155"/>
    <col min="7173" max="7173" width="18.28515625" style="155" bestFit="1" customWidth="1"/>
    <col min="7174" max="7179" width="14" style="155"/>
    <col min="7180" max="7180" width="27.85546875" style="155" bestFit="1" customWidth="1"/>
    <col min="7181" max="7181" width="22" style="155" customWidth="1"/>
    <col min="7182" max="7183" width="14" style="155"/>
    <col min="7184" max="7184" width="27.7109375" style="155" customWidth="1"/>
    <col min="7185" max="7185" width="31.140625" style="155" bestFit="1" customWidth="1"/>
    <col min="7186" max="7186" width="20.42578125" style="155" customWidth="1"/>
    <col min="7187" max="7187" width="53" style="155" customWidth="1"/>
    <col min="7188" max="7194" width="14" style="155"/>
    <col min="7195" max="7195" width="29.42578125" style="155" bestFit="1" customWidth="1"/>
    <col min="7196" max="7196" width="14" style="155"/>
    <col min="7197" max="7197" width="40.28515625" style="155" customWidth="1"/>
    <col min="7198" max="7211" width="14" style="155"/>
    <col min="7212" max="7212" width="22.28515625" style="155" bestFit="1" customWidth="1"/>
    <col min="7213" max="7213" width="43.7109375" style="155" customWidth="1"/>
    <col min="7214" max="7214" width="16.140625" style="155" bestFit="1" customWidth="1"/>
    <col min="7215" max="7215" width="18" style="155" bestFit="1" customWidth="1"/>
    <col min="7216" max="7216" width="21" style="155" bestFit="1" customWidth="1"/>
    <col min="7217" max="7217" width="16" style="155" bestFit="1" customWidth="1"/>
    <col min="7218" max="7424" width="14" style="155"/>
    <col min="7425" max="7425" width="29.28515625" style="155" bestFit="1" customWidth="1"/>
    <col min="7426" max="7428" width="14" style="155"/>
    <col min="7429" max="7429" width="18.28515625" style="155" bestFit="1" customWidth="1"/>
    <col min="7430" max="7435" width="14" style="155"/>
    <col min="7436" max="7436" width="27.85546875" style="155" bestFit="1" customWidth="1"/>
    <col min="7437" max="7437" width="22" style="155" customWidth="1"/>
    <col min="7438" max="7439" width="14" style="155"/>
    <col min="7440" max="7440" width="27.7109375" style="155" customWidth="1"/>
    <col min="7441" max="7441" width="31.140625" style="155" bestFit="1" customWidth="1"/>
    <col min="7442" max="7442" width="20.42578125" style="155" customWidth="1"/>
    <col min="7443" max="7443" width="53" style="155" customWidth="1"/>
    <col min="7444" max="7450" width="14" style="155"/>
    <col min="7451" max="7451" width="29.42578125" style="155" bestFit="1" customWidth="1"/>
    <col min="7452" max="7452" width="14" style="155"/>
    <col min="7453" max="7453" width="40.28515625" style="155" customWidth="1"/>
    <col min="7454" max="7467" width="14" style="155"/>
    <col min="7468" max="7468" width="22.28515625" style="155" bestFit="1" customWidth="1"/>
    <col min="7469" max="7469" width="43.7109375" style="155" customWidth="1"/>
    <col min="7470" max="7470" width="16.140625" style="155" bestFit="1" customWidth="1"/>
    <col min="7471" max="7471" width="18" style="155" bestFit="1" customWidth="1"/>
    <col min="7472" max="7472" width="21" style="155" bestFit="1" customWidth="1"/>
    <col min="7473" max="7473" width="16" style="155" bestFit="1" customWidth="1"/>
    <col min="7474" max="7680" width="14" style="155"/>
    <col min="7681" max="7681" width="29.28515625" style="155" bestFit="1" customWidth="1"/>
    <col min="7682" max="7684" width="14" style="155"/>
    <col min="7685" max="7685" width="18.28515625" style="155" bestFit="1" customWidth="1"/>
    <col min="7686" max="7691" width="14" style="155"/>
    <col min="7692" max="7692" width="27.85546875" style="155" bestFit="1" customWidth="1"/>
    <col min="7693" max="7693" width="22" style="155" customWidth="1"/>
    <col min="7694" max="7695" width="14" style="155"/>
    <col min="7696" max="7696" width="27.7109375" style="155" customWidth="1"/>
    <col min="7697" max="7697" width="31.140625" style="155" bestFit="1" customWidth="1"/>
    <col min="7698" max="7698" width="20.42578125" style="155" customWidth="1"/>
    <col min="7699" max="7699" width="53" style="155" customWidth="1"/>
    <col min="7700" max="7706" width="14" style="155"/>
    <col min="7707" max="7707" width="29.42578125" style="155" bestFit="1" customWidth="1"/>
    <col min="7708" max="7708" width="14" style="155"/>
    <col min="7709" max="7709" width="40.28515625" style="155" customWidth="1"/>
    <col min="7710" max="7723" width="14" style="155"/>
    <col min="7724" max="7724" width="22.28515625" style="155" bestFit="1" customWidth="1"/>
    <col min="7725" max="7725" width="43.7109375" style="155" customWidth="1"/>
    <col min="7726" max="7726" width="16.140625" style="155" bestFit="1" customWidth="1"/>
    <col min="7727" max="7727" width="18" style="155" bestFit="1" customWidth="1"/>
    <col min="7728" max="7728" width="21" style="155" bestFit="1" customWidth="1"/>
    <col min="7729" max="7729" width="16" style="155" bestFit="1" customWidth="1"/>
    <col min="7730" max="7936" width="14" style="155"/>
    <col min="7937" max="7937" width="29.28515625" style="155" bestFit="1" customWidth="1"/>
    <col min="7938" max="7940" width="14" style="155"/>
    <col min="7941" max="7941" width="18.28515625" style="155" bestFit="1" customWidth="1"/>
    <col min="7942" max="7947" width="14" style="155"/>
    <col min="7948" max="7948" width="27.85546875" style="155" bestFit="1" customWidth="1"/>
    <col min="7949" max="7949" width="22" style="155" customWidth="1"/>
    <col min="7950" max="7951" width="14" style="155"/>
    <col min="7952" max="7952" width="27.7109375" style="155" customWidth="1"/>
    <col min="7953" max="7953" width="31.140625" style="155" bestFit="1" customWidth="1"/>
    <col min="7954" max="7954" width="20.42578125" style="155" customWidth="1"/>
    <col min="7955" max="7955" width="53" style="155" customWidth="1"/>
    <col min="7956" max="7962" width="14" style="155"/>
    <col min="7963" max="7963" width="29.42578125" style="155" bestFit="1" customWidth="1"/>
    <col min="7964" max="7964" width="14" style="155"/>
    <col min="7965" max="7965" width="40.28515625" style="155" customWidth="1"/>
    <col min="7966" max="7979" width="14" style="155"/>
    <col min="7980" max="7980" width="22.28515625" style="155" bestFit="1" customWidth="1"/>
    <col min="7981" max="7981" width="43.7109375" style="155" customWidth="1"/>
    <col min="7982" max="7982" width="16.140625" style="155" bestFit="1" customWidth="1"/>
    <col min="7983" max="7983" width="18" style="155" bestFit="1" customWidth="1"/>
    <col min="7984" max="7984" width="21" style="155" bestFit="1" customWidth="1"/>
    <col min="7985" max="7985" width="16" style="155" bestFit="1" customWidth="1"/>
    <col min="7986" max="8192" width="14" style="155"/>
    <col min="8193" max="8193" width="29.28515625" style="155" bestFit="1" customWidth="1"/>
    <col min="8194" max="8196" width="14" style="155"/>
    <col min="8197" max="8197" width="18.28515625" style="155" bestFit="1" customWidth="1"/>
    <col min="8198" max="8203" width="14" style="155"/>
    <col min="8204" max="8204" width="27.85546875" style="155" bestFit="1" customWidth="1"/>
    <col min="8205" max="8205" width="22" style="155" customWidth="1"/>
    <col min="8206" max="8207" width="14" style="155"/>
    <col min="8208" max="8208" width="27.7109375" style="155" customWidth="1"/>
    <col min="8209" max="8209" width="31.140625" style="155" bestFit="1" customWidth="1"/>
    <col min="8210" max="8210" width="20.42578125" style="155" customWidth="1"/>
    <col min="8211" max="8211" width="53" style="155" customWidth="1"/>
    <col min="8212" max="8218" width="14" style="155"/>
    <col min="8219" max="8219" width="29.42578125" style="155" bestFit="1" customWidth="1"/>
    <col min="8220" max="8220" width="14" style="155"/>
    <col min="8221" max="8221" width="40.28515625" style="155" customWidth="1"/>
    <col min="8222" max="8235" width="14" style="155"/>
    <col min="8236" max="8236" width="22.28515625" style="155" bestFit="1" customWidth="1"/>
    <col min="8237" max="8237" width="43.7109375" style="155" customWidth="1"/>
    <col min="8238" max="8238" width="16.140625" style="155" bestFit="1" customWidth="1"/>
    <col min="8239" max="8239" width="18" style="155" bestFit="1" customWidth="1"/>
    <col min="8240" max="8240" width="21" style="155" bestFit="1" customWidth="1"/>
    <col min="8241" max="8241" width="16" style="155" bestFit="1" customWidth="1"/>
    <col min="8242" max="8448" width="14" style="155"/>
    <col min="8449" max="8449" width="29.28515625" style="155" bestFit="1" customWidth="1"/>
    <col min="8450" max="8452" width="14" style="155"/>
    <col min="8453" max="8453" width="18.28515625" style="155" bestFit="1" customWidth="1"/>
    <col min="8454" max="8459" width="14" style="155"/>
    <col min="8460" max="8460" width="27.85546875" style="155" bestFit="1" customWidth="1"/>
    <col min="8461" max="8461" width="22" style="155" customWidth="1"/>
    <col min="8462" max="8463" width="14" style="155"/>
    <col min="8464" max="8464" width="27.7109375" style="155" customWidth="1"/>
    <col min="8465" max="8465" width="31.140625" style="155" bestFit="1" customWidth="1"/>
    <col min="8466" max="8466" width="20.42578125" style="155" customWidth="1"/>
    <col min="8467" max="8467" width="53" style="155" customWidth="1"/>
    <col min="8468" max="8474" width="14" style="155"/>
    <col min="8475" max="8475" width="29.42578125" style="155" bestFit="1" customWidth="1"/>
    <col min="8476" max="8476" width="14" style="155"/>
    <col min="8477" max="8477" width="40.28515625" style="155" customWidth="1"/>
    <col min="8478" max="8491" width="14" style="155"/>
    <col min="8492" max="8492" width="22.28515625" style="155" bestFit="1" customWidth="1"/>
    <col min="8493" max="8493" width="43.7109375" style="155" customWidth="1"/>
    <col min="8494" max="8494" width="16.140625" style="155" bestFit="1" customWidth="1"/>
    <col min="8495" max="8495" width="18" style="155" bestFit="1" customWidth="1"/>
    <col min="8496" max="8496" width="21" style="155" bestFit="1" customWidth="1"/>
    <col min="8497" max="8497" width="16" style="155" bestFit="1" customWidth="1"/>
    <col min="8498" max="8704" width="14" style="155"/>
    <col min="8705" max="8705" width="29.28515625" style="155" bestFit="1" customWidth="1"/>
    <col min="8706" max="8708" width="14" style="155"/>
    <col min="8709" max="8709" width="18.28515625" style="155" bestFit="1" customWidth="1"/>
    <col min="8710" max="8715" width="14" style="155"/>
    <col min="8716" max="8716" width="27.85546875" style="155" bestFit="1" customWidth="1"/>
    <col min="8717" max="8717" width="22" style="155" customWidth="1"/>
    <col min="8718" max="8719" width="14" style="155"/>
    <col min="8720" max="8720" width="27.7109375" style="155" customWidth="1"/>
    <col min="8721" max="8721" width="31.140625" style="155" bestFit="1" customWidth="1"/>
    <col min="8722" max="8722" width="20.42578125" style="155" customWidth="1"/>
    <col min="8723" max="8723" width="53" style="155" customWidth="1"/>
    <col min="8724" max="8730" width="14" style="155"/>
    <col min="8731" max="8731" width="29.42578125" style="155" bestFit="1" customWidth="1"/>
    <col min="8732" max="8732" width="14" style="155"/>
    <col min="8733" max="8733" width="40.28515625" style="155" customWidth="1"/>
    <col min="8734" max="8747" width="14" style="155"/>
    <col min="8748" max="8748" width="22.28515625" style="155" bestFit="1" customWidth="1"/>
    <col min="8749" max="8749" width="43.7109375" style="155" customWidth="1"/>
    <col min="8750" max="8750" width="16.140625" style="155" bestFit="1" customWidth="1"/>
    <col min="8751" max="8751" width="18" style="155" bestFit="1" customWidth="1"/>
    <col min="8752" max="8752" width="21" style="155" bestFit="1" customWidth="1"/>
    <col min="8753" max="8753" width="16" style="155" bestFit="1" customWidth="1"/>
    <col min="8754" max="8960" width="14" style="155"/>
    <col min="8961" max="8961" width="29.28515625" style="155" bestFit="1" customWidth="1"/>
    <col min="8962" max="8964" width="14" style="155"/>
    <col min="8965" max="8965" width="18.28515625" style="155" bestFit="1" customWidth="1"/>
    <col min="8966" max="8971" width="14" style="155"/>
    <col min="8972" max="8972" width="27.85546875" style="155" bestFit="1" customWidth="1"/>
    <col min="8973" max="8973" width="22" style="155" customWidth="1"/>
    <col min="8974" max="8975" width="14" style="155"/>
    <col min="8976" max="8976" width="27.7109375" style="155" customWidth="1"/>
    <col min="8977" max="8977" width="31.140625" style="155" bestFit="1" customWidth="1"/>
    <col min="8978" max="8978" width="20.42578125" style="155" customWidth="1"/>
    <col min="8979" max="8979" width="53" style="155" customWidth="1"/>
    <col min="8980" max="8986" width="14" style="155"/>
    <col min="8987" max="8987" width="29.42578125" style="155" bestFit="1" customWidth="1"/>
    <col min="8988" max="8988" width="14" style="155"/>
    <col min="8989" max="8989" width="40.28515625" style="155" customWidth="1"/>
    <col min="8990" max="9003" width="14" style="155"/>
    <col min="9004" max="9004" width="22.28515625" style="155" bestFit="1" customWidth="1"/>
    <col min="9005" max="9005" width="43.7109375" style="155" customWidth="1"/>
    <col min="9006" max="9006" width="16.140625" style="155" bestFit="1" customWidth="1"/>
    <col min="9007" max="9007" width="18" style="155" bestFit="1" customWidth="1"/>
    <col min="9008" max="9008" width="21" style="155" bestFit="1" customWidth="1"/>
    <col min="9009" max="9009" width="16" style="155" bestFit="1" customWidth="1"/>
    <col min="9010" max="9216" width="14" style="155"/>
    <col min="9217" max="9217" width="29.28515625" style="155" bestFit="1" customWidth="1"/>
    <col min="9218" max="9220" width="14" style="155"/>
    <col min="9221" max="9221" width="18.28515625" style="155" bestFit="1" customWidth="1"/>
    <col min="9222" max="9227" width="14" style="155"/>
    <col min="9228" max="9228" width="27.85546875" style="155" bestFit="1" customWidth="1"/>
    <col min="9229" max="9229" width="22" style="155" customWidth="1"/>
    <col min="9230" max="9231" width="14" style="155"/>
    <col min="9232" max="9232" width="27.7109375" style="155" customWidth="1"/>
    <col min="9233" max="9233" width="31.140625" style="155" bestFit="1" customWidth="1"/>
    <col min="9234" max="9234" width="20.42578125" style="155" customWidth="1"/>
    <col min="9235" max="9235" width="53" style="155" customWidth="1"/>
    <col min="9236" max="9242" width="14" style="155"/>
    <col min="9243" max="9243" width="29.42578125" style="155" bestFit="1" customWidth="1"/>
    <col min="9244" max="9244" width="14" style="155"/>
    <col min="9245" max="9245" width="40.28515625" style="155" customWidth="1"/>
    <col min="9246" max="9259" width="14" style="155"/>
    <col min="9260" max="9260" width="22.28515625" style="155" bestFit="1" customWidth="1"/>
    <col min="9261" max="9261" width="43.7109375" style="155" customWidth="1"/>
    <col min="9262" max="9262" width="16.140625" style="155" bestFit="1" customWidth="1"/>
    <col min="9263" max="9263" width="18" style="155" bestFit="1" customWidth="1"/>
    <col min="9264" max="9264" width="21" style="155" bestFit="1" customWidth="1"/>
    <col min="9265" max="9265" width="16" style="155" bestFit="1" customWidth="1"/>
    <col min="9266" max="9472" width="14" style="155"/>
    <col min="9473" max="9473" width="29.28515625" style="155" bestFit="1" customWidth="1"/>
    <col min="9474" max="9476" width="14" style="155"/>
    <col min="9477" max="9477" width="18.28515625" style="155" bestFit="1" customWidth="1"/>
    <col min="9478" max="9483" width="14" style="155"/>
    <col min="9484" max="9484" width="27.85546875" style="155" bestFit="1" customWidth="1"/>
    <col min="9485" max="9485" width="22" style="155" customWidth="1"/>
    <col min="9486" max="9487" width="14" style="155"/>
    <col min="9488" max="9488" width="27.7109375" style="155" customWidth="1"/>
    <col min="9489" max="9489" width="31.140625" style="155" bestFit="1" customWidth="1"/>
    <col min="9490" max="9490" width="20.42578125" style="155" customWidth="1"/>
    <col min="9491" max="9491" width="53" style="155" customWidth="1"/>
    <col min="9492" max="9498" width="14" style="155"/>
    <col min="9499" max="9499" width="29.42578125" style="155" bestFit="1" customWidth="1"/>
    <col min="9500" max="9500" width="14" style="155"/>
    <col min="9501" max="9501" width="40.28515625" style="155" customWidth="1"/>
    <col min="9502" max="9515" width="14" style="155"/>
    <col min="9516" max="9516" width="22.28515625" style="155" bestFit="1" customWidth="1"/>
    <col min="9517" max="9517" width="43.7109375" style="155" customWidth="1"/>
    <col min="9518" max="9518" width="16.140625" style="155" bestFit="1" customWidth="1"/>
    <col min="9519" max="9519" width="18" style="155" bestFit="1" customWidth="1"/>
    <col min="9520" max="9520" width="21" style="155" bestFit="1" customWidth="1"/>
    <col min="9521" max="9521" width="16" style="155" bestFit="1" customWidth="1"/>
    <col min="9522" max="9728" width="14" style="155"/>
    <col min="9729" max="9729" width="29.28515625" style="155" bestFit="1" customWidth="1"/>
    <col min="9730" max="9732" width="14" style="155"/>
    <col min="9733" max="9733" width="18.28515625" style="155" bestFit="1" customWidth="1"/>
    <col min="9734" max="9739" width="14" style="155"/>
    <col min="9740" max="9740" width="27.85546875" style="155" bestFit="1" customWidth="1"/>
    <col min="9741" max="9741" width="22" style="155" customWidth="1"/>
    <col min="9742" max="9743" width="14" style="155"/>
    <col min="9744" max="9744" width="27.7109375" style="155" customWidth="1"/>
    <col min="9745" max="9745" width="31.140625" style="155" bestFit="1" customWidth="1"/>
    <col min="9746" max="9746" width="20.42578125" style="155" customWidth="1"/>
    <col min="9747" max="9747" width="53" style="155" customWidth="1"/>
    <col min="9748" max="9754" width="14" style="155"/>
    <col min="9755" max="9755" width="29.42578125" style="155" bestFit="1" customWidth="1"/>
    <col min="9756" max="9756" width="14" style="155"/>
    <col min="9757" max="9757" width="40.28515625" style="155" customWidth="1"/>
    <col min="9758" max="9771" width="14" style="155"/>
    <col min="9772" max="9772" width="22.28515625" style="155" bestFit="1" customWidth="1"/>
    <col min="9773" max="9773" width="43.7109375" style="155" customWidth="1"/>
    <col min="9774" max="9774" width="16.140625" style="155" bestFit="1" customWidth="1"/>
    <col min="9775" max="9775" width="18" style="155" bestFit="1" customWidth="1"/>
    <col min="9776" max="9776" width="21" style="155" bestFit="1" customWidth="1"/>
    <col min="9777" max="9777" width="16" style="155" bestFit="1" customWidth="1"/>
    <col min="9778" max="9984" width="14" style="155"/>
    <col min="9985" max="9985" width="29.28515625" style="155" bestFit="1" customWidth="1"/>
    <col min="9986" max="9988" width="14" style="155"/>
    <col min="9989" max="9989" width="18.28515625" style="155" bestFit="1" customWidth="1"/>
    <col min="9990" max="9995" width="14" style="155"/>
    <col min="9996" max="9996" width="27.85546875" style="155" bestFit="1" customWidth="1"/>
    <col min="9997" max="9997" width="22" style="155" customWidth="1"/>
    <col min="9998" max="9999" width="14" style="155"/>
    <col min="10000" max="10000" width="27.7109375" style="155" customWidth="1"/>
    <col min="10001" max="10001" width="31.140625" style="155" bestFit="1" customWidth="1"/>
    <col min="10002" max="10002" width="20.42578125" style="155" customWidth="1"/>
    <col min="10003" max="10003" width="53" style="155" customWidth="1"/>
    <col min="10004" max="10010" width="14" style="155"/>
    <col min="10011" max="10011" width="29.42578125" style="155" bestFit="1" customWidth="1"/>
    <col min="10012" max="10012" width="14" style="155"/>
    <col min="10013" max="10013" width="40.28515625" style="155" customWidth="1"/>
    <col min="10014" max="10027" width="14" style="155"/>
    <col min="10028" max="10028" width="22.28515625" style="155" bestFit="1" customWidth="1"/>
    <col min="10029" max="10029" width="43.7109375" style="155" customWidth="1"/>
    <col min="10030" max="10030" width="16.140625" style="155" bestFit="1" customWidth="1"/>
    <col min="10031" max="10031" width="18" style="155" bestFit="1" customWidth="1"/>
    <col min="10032" max="10032" width="21" style="155" bestFit="1" customWidth="1"/>
    <col min="10033" max="10033" width="16" style="155" bestFit="1" customWidth="1"/>
    <col min="10034" max="10240" width="14" style="155"/>
    <col min="10241" max="10241" width="29.28515625" style="155" bestFit="1" customWidth="1"/>
    <col min="10242" max="10244" width="14" style="155"/>
    <col min="10245" max="10245" width="18.28515625" style="155" bestFit="1" customWidth="1"/>
    <col min="10246" max="10251" width="14" style="155"/>
    <col min="10252" max="10252" width="27.85546875" style="155" bestFit="1" customWidth="1"/>
    <col min="10253" max="10253" width="22" style="155" customWidth="1"/>
    <col min="10254" max="10255" width="14" style="155"/>
    <col min="10256" max="10256" width="27.7109375" style="155" customWidth="1"/>
    <col min="10257" max="10257" width="31.140625" style="155" bestFit="1" customWidth="1"/>
    <col min="10258" max="10258" width="20.42578125" style="155" customWidth="1"/>
    <col min="10259" max="10259" width="53" style="155" customWidth="1"/>
    <col min="10260" max="10266" width="14" style="155"/>
    <col min="10267" max="10267" width="29.42578125" style="155" bestFit="1" customWidth="1"/>
    <col min="10268" max="10268" width="14" style="155"/>
    <col min="10269" max="10269" width="40.28515625" style="155" customWidth="1"/>
    <col min="10270" max="10283" width="14" style="155"/>
    <col min="10284" max="10284" width="22.28515625" style="155" bestFit="1" customWidth="1"/>
    <col min="10285" max="10285" width="43.7109375" style="155" customWidth="1"/>
    <col min="10286" max="10286" width="16.140625" style="155" bestFit="1" customWidth="1"/>
    <col min="10287" max="10287" width="18" style="155" bestFit="1" customWidth="1"/>
    <col min="10288" max="10288" width="21" style="155" bestFit="1" customWidth="1"/>
    <col min="10289" max="10289" width="16" style="155" bestFit="1" customWidth="1"/>
    <col min="10290" max="10496" width="14" style="155"/>
    <col min="10497" max="10497" width="29.28515625" style="155" bestFit="1" customWidth="1"/>
    <col min="10498" max="10500" width="14" style="155"/>
    <col min="10501" max="10501" width="18.28515625" style="155" bestFit="1" customWidth="1"/>
    <col min="10502" max="10507" width="14" style="155"/>
    <col min="10508" max="10508" width="27.85546875" style="155" bestFit="1" customWidth="1"/>
    <col min="10509" max="10509" width="22" style="155" customWidth="1"/>
    <col min="10510" max="10511" width="14" style="155"/>
    <col min="10512" max="10512" width="27.7109375" style="155" customWidth="1"/>
    <col min="10513" max="10513" width="31.140625" style="155" bestFit="1" customWidth="1"/>
    <col min="10514" max="10514" width="20.42578125" style="155" customWidth="1"/>
    <col min="10515" max="10515" width="53" style="155" customWidth="1"/>
    <col min="10516" max="10522" width="14" style="155"/>
    <col min="10523" max="10523" width="29.42578125" style="155" bestFit="1" customWidth="1"/>
    <col min="10524" max="10524" width="14" style="155"/>
    <col min="10525" max="10525" width="40.28515625" style="155" customWidth="1"/>
    <col min="10526" max="10539" width="14" style="155"/>
    <col min="10540" max="10540" width="22.28515625" style="155" bestFit="1" customWidth="1"/>
    <col min="10541" max="10541" width="43.7109375" style="155" customWidth="1"/>
    <col min="10542" max="10542" width="16.140625" style="155" bestFit="1" customWidth="1"/>
    <col min="10543" max="10543" width="18" style="155" bestFit="1" customWidth="1"/>
    <col min="10544" max="10544" width="21" style="155" bestFit="1" customWidth="1"/>
    <col min="10545" max="10545" width="16" style="155" bestFit="1" customWidth="1"/>
    <col min="10546" max="10752" width="14" style="155"/>
    <col min="10753" max="10753" width="29.28515625" style="155" bestFit="1" customWidth="1"/>
    <col min="10754" max="10756" width="14" style="155"/>
    <col min="10757" max="10757" width="18.28515625" style="155" bestFit="1" customWidth="1"/>
    <col min="10758" max="10763" width="14" style="155"/>
    <col min="10764" max="10764" width="27.85546875" style="155" bestFit="1" customWidth="1"/>
    <col min="10765" max="10765" width="22" style="155" customWidth="1"/>
    <col min="10766" max="10767" width="14" style="155"/>
    <col min="10768" max="10768" width="27.7109375" style="155" customWidth="1"/>
    <col min="10769" max="10769" width="31.140625" style="155" bestFit="1" customWidth="1"/>
    <col min="10770" max="10770" width="20.42578125" style="155" customWidth="1"/>
    <col min="10771" max="10771" width="53" style="155" customWidth="1"/>
    <col min="10772" max="10778" width="14" style="155"/>
    <col min="10779" max="10779" width="29.42578125" style="155" bestFit="1" customWidth="1"/>
    <col min="10780" max="10780" width="14" style="155"/>
    <col min="10781" max="10781" width="40.28515625" style="155" customWidth="1"/>
    <col min="10782" max="10795" width="14" style="155"/>
    <col min="10796" max="10796" width="22.28515625" style="155" bestFit="1" customWidth="1"/>
    <col min="10797" max="10797" width="43.7109375" style="155" customWidth="1"/>
    <col min="10798" max="10798" width="16.140625" style="155" bestFit="1" customWidth="1"/>
    <col min="10799" max="10799" width="18" style="155" bestFit="1" customWidth="1"/>
    <col min="10800" max="10800" width="21" style="155" bestFit="1" customWidth="1"/>
    <col min="10801" max="10801" width="16" style="155" bestFit="1" customWidth="1"/>
    <col min="10802" max="11008" width="14" style="155"/>
    <col min="11009" max="11009" width="29.28515625" style="155" bestFit="1" customWidth="1"/>
    <col min="11010" max="11012" width="14" style="155"/>
    <col min="11013" max="11013" width="18.28515625" style="155" bestFit="1" customWidth="1"/>
    <col min="11014" max="11019" width="14" style="155"/>
    <col min="11020" max="11020" width="27.85546875" style="155" bestFit="1" customWidth="1"/>
    <col min="11021" max="11021" width="22" style="155" customWidth="1"/>
    <col min="11022" max="11023" width="14" style="155"/>
    <col min="11024" max="11024" width="27.7109375" style="155" customWidth="1"/>
    <col min="11025" max="11025" width="31.140625" style="155" bestFit="1" customWidth="1"/>
    <col min="11026" max="11026" width="20.42578125" style="155" customWidth="1"/>
    <col min="11027" max="11027" width="53" style="155" customWidth="1"/>
    <col min="11028" max="11034" width="14" style="155"/>
    <col min="11035" max="11035" width="29.42578125" style="155" bestFit="1" customWidth="1"/>
    <col min="11036" max="11036" width="14" style="155"/>
    <col min="11037" max="11037" width="40.28515625" style="155" customWidth="1"/>
    <col min="11038" max="11051" width="14" style="155"/>
    <col min="11052" max="11052" width="22.28515625" style="155" bestFit="1" customWidth="1"/>
    <col min="11053" max="11053" width="43.7109375" style="155" customWidth="1"/>
    <col min="11054" max="11054" width="16.140625" style="155" bestFit="1" customWidth="1"/>
    <col min="11055" max="11055" width="18" style="155" bestFit="1" customWidth="1"/>
    <col min="11056" max="11056" width="21" style="155" bestFit="1" customWidth="1"/>
    <col min="11057" max="11057" width="16" style="155" bestFit="1" customWidth="1"/>
    <col min="11058" max="11264" width="14" style="155"/>
    <col min="11265" max="11265" width="29.28515625" style="155" bestFit="1" customWidth="1"/>
    <col min="11266" max="11268" width="14" style="155"/>
    <col min="11269" max="11269" width="18.28515625" style="155" bestFit="1" customWidth="1"/>
    <col min="11270" max="11275" width="14" style="155"/>
    <col min="11276" max="11276" width="27.85546875" style="155" bestFit="1" customWidth="1"/>
    <col min="11277" max="11277" width="22" style="155" customWidth="1"/>
    <col min="11278" max="11279" width="14" style="155"/>
    <col min="11280" max="11280" width="27.7109375" style="155" customWidth="1"/>
    <col min="11281" max="11281" width="31.140625" style="155" bestFit="1" customWidth="1"/>
    <col min="11282" max="11282" width="20.42578125" style="155" customWidth="1"/>
    <col min="11283" max="11283" width="53" style="155" customWidth="1"/>
    <col min="11284" max="11290" width="14" style="155"/>
    <col min="11291" max="11291" width="29.42578125" style="155" bestFit="1" customWidth="1"/>
    <col min="11292" max="11292" width="14" style="155"/>
    <col min="11293" max="11293" width="40.28515625" style="155" customWidth="1"/>
    <col min="11294" max="11307" width="14" style="155"/>
    <col min="11308" max="11308" width="22.28515625" style="155" bestFit="1" customWidth="1"/>
    <col min="11309" max="11309" width="43.7109375" style="155" customWidth="1"/>
    <col min="11310" max="11310" width="16.140625" style="155" bestFit="1" customWidth="1"/>
    <col min="11311" max="11311" width="18" style="155" bestFit="1" customWidth="1"/>
    <col min="11312" max="11312" width="21" style="155" bestFit="1" customWidth="1"/>
    <col min="11313" max="11313" width="16" style="155" bestFit="1" customWidth="1"/>
    <col min="11314" max="11520" width="14" style="155"/>
    <col min="11521" max="11521" width="29.28515625" style="155" bestFit="1" customWidth="1"/>
    <col min="11522" max="11524" width="14" style="155"/>
    <col min="11525" max="11525" width="18.28515625" style="155" bestFit="1" customWidth="1"/>
    <col min="11526" max="11531" width="14" style="155"/>
    <col min="11532" max="11532" width="27.85546875" style="155" bestFit="1" customWidth="1"/>
    <col min="11533" max="11533" width="22" style="155" customWidth="1"/>
    <col min="11534" max="11535" width="14" style="155"/>
    <col min="11536" max="11536" width="27.7109375" style="155" customWidth="1"/>
    <col min="11537" max="11537" width="31.140625" style="155" bestFit="1" customWidth="1"/>
    <col min="11538" max="11538" width="20.42578125" style="155" customWidth="1"/>
    <col min="11539" max="11539" width="53" style="155" customWidth="1"/>
    <col min="11540" max="11546" width="14" style="155"/>
    <col min="11547" max="11547" width="29.42578125" style="155" bestFit="1" customWidth="1"/>
    <col min="11548" max="11548" width="14" style="155"/>
    <col min="11549" max="11549" width="40.28515625" style="155" customWidth="1"/>
    <col min="11550" max="11563" width="14" style="155"/>
    <col min="11564" max="11564" width="22.28515625" style="155" bestFit="1" customWidth="1"/>
    <col min="11565" max="11565" width="43.7109375" style="155" customWidth="1"/>
    <col min="11566" max="11566" width="16.140625" style="155" bestFit="1" customWidth="1"/>
    <col min="11567" max="11567" width="18" style="155" bestFit="1" customWidth="1"/>
    <col min="11568" max="11568" width="21" style="155" bestFit="1" customWidth="1"/>
    <col min="11569" max="11569" width="16" style="155" bestFit="1" customWidth="1"/>
    <col min="11570" max="11776" width="14" style="155"/>
    <col min="11777" max="11777" width="29.28515625" style="155" bestFit="1" customWidth="1"/>
    <col min="11778" max="11780" width="14" style="155"/>
    <col min="11781" max="11781" width="18.28515625" style="155" bestFit="1" customWidth="1"/>
    <col min="11782" max="11787" width="14" style="155"/>
    <col min="11788" max="11788" width="27.85546875" style="155" bestFit="1" customWidth="1"/>
    <col min="11789" max="11789" width="22" style="155" customWidth="1"/>
    <col min="11790" max="11791" width="14" style="155"/>
    <col min="11792" max="11792" width="27.7109375" style="155" customWidth="1"/>
    <col min="11793" max="11793" width="31.140625" style="155" bestFit="1" customWidth="1"/>
    <col min="11794" max="11794" width="20.42578125" style="155" customWidth="1"/>
    <col min="11795" max="11795" width="53" style="155" customWidth="1"/>
    <col min="11796" max="11802" width="14" style="155"/>
    <col min="11803" max="11803" width="29.42578125" style="155" bestFit="1" customWidth="1"/>
    <col min="11804" max="11804" width="14" style="155"/>
    <col min="11805" max="11805" width="40.28515625" style="155" customWidth="1"/>
    <col min="11806" max="11819" width="14" style="155"/>
    <col min="11820" max="11820" width="22.28515625" style="155" bestFit="1" customWidth="1"/>
    <col min="11821" max="11821" width="43.7109375" style="155" customWidth="1"/>
    <col min="11822" max="11822" width="16.140625" style="155" bestFit="1" customWidth="1"/>
    <col min="11823" max="11823" width="18" style="155" bestFit="1" customWidth="1"/>
    <col min="11824" max="11824" width="21" style="155" bestFit="1" customWidth="1"/>
    <col min="11825" max="11825" width="16" style="155" bestFit="1" customWidth="1"/>
    <col min="11826" max="12032" width="14" style="155"/>
    <col min="12033" max="12033" width="29.28515625" style="155" bestFit="1" customWidth="1"/>
    <col min="12034" max="12036" width="14" style="155"/>
    <col min="12037" max="12037" width="18.28515625" style="155" bestFit="1" customWidth="1"/>
    <col min="12038" max="12043" width="14" style="155"/>
    <col min="12044" max="12044" width="27.85546875" style="155" bestFit="1" customWidth="1"/>
    <col min="12045" max="12045" width="22" style="155" customWidth="1"/>
    <col min="12046" max="12047" width="14" style="155"/>
    <col min="12048" max="12048" width="27.7109375" style="155" customWidth="1"/>
    <col min="12049" max="12049" width="31.140625" style="155" bestFit="1" customWidth="1"/>
    <col min="12050" max="12050" width="20.42578125" style="155" customWidth="1"/>
    <col min="12051" max="12051" width="53" style="155" customWidth="1"/>
    <col min="12052" max="12058" width="14" style="155"/>
    <col min="12059" max="12059" width="29.42578125" style="155" bestFit="1" customWidth="1"/>
    <col min="12060" max="12060" width="14" style="155"/>
    <col min="12061" max="12061" width="40.28515625" style="155" customWidth="1"/>
    <col min="12062" max="12075" width="14" style="155"/>
    <col min="12076" max="12076" width="22.28515625" style="155" bestFit="1" customWidth="1"/>
    <col min="12077" max="12077" width="43.7109375" style="155" customWidth="1"/>
    <col min="12078" max="12078" width="16.140625" style="155" bestFit="1" customWidth="1"/>
    <col min="12079" max="12079" width="18" style="155" bestFit="1" customWidth="1"/>
    <col min="12080" max="12080" width="21" style="155" bestFit="1" customWidth="1"/>
    <col min="12081" max="12081" width="16" style="155" bestFit="1" customWidth="1"/>
    <col min="12082" max="12288" width="14" style="155"/>
    <col min="12289" max="12289" width="29.28515625" style="155" bestFit="1" customWidth="1"/>
    <col min="12290" max="12292" width="14" style="155"/>
    <col min="12293" max="12293" width="18.28515625" style="155" bestFit="1" customWidth="1"/>
    <col min="12294" max="12299" width="14" style="155"/>
    <col min="12300" max="12300" width="27.85546875" style="155" bestFit="1" customWidth="1"/>
    <col min="12301" max="12301" width="22" style="155" customWidth="1"/>
    <col min="12302" max="12303" width="14" style="155"/>
    <col min="12304" max="12304" width="27.7109375" style="155" customWidth="1"/>
    <col min="12305" max="12305" width="31.140625" style="155" bestFit="1" customWidth="1"/>
    <col min="12306" max="12306" width="20.42578125" style="155" customWidth="1"/>
    <col min="12307" max="12307" width="53" style="155" customWidth="1"/>
    <col min="12308" max="12314" width="14" style="155"/>
    <col min="12315" max="12315" width="29.42578125" style="155" bestFit="1" customWidth="1"/>
    <col min="12316" max="12316" width="14" style="155"/>
    <col min="12317" max="12317" width="40.28515625" style="155" customWidth="1"/>
    <col min="12318" max="12331" width="14" style="155"/>
    <col min="12332" max="12332" width="22.28515625" style="155" bestFit="1" customWidth="1"/>
    <col min="12333" max="12333" width="43.7109375" style="155" customWidth="1"/>
    <col min="12334" max="12334" width="16.140625" style="155" bestFit="1" customWidth="1"/>
    <col min="12335" max="12335" width="18" style="155" bestFit="1" customWidth="1"/>
    <col min="12336" max="12336" width="21" style="155" bestFit="1" customWidth="1"/>
    <col min="12337" max="12337" width="16" style="155" bestFit="1" customWidth="1"/>
    <col min="12338" max="12544" width="14" style="155"/>
    <col min="12545" max="12545" width="29.28515625" style="155" bestFit="1" customWidth="1"/>
    <col min="12546" max="12548" width="14" style="155"/>
    <col min="12549" max="12549" width="18.28515625" style="155" bestFit="1" customWidth="1"/>
    <col min="12550" max="12555" width="14" style="155"/>
    <col min="12556" max="12556" width="27.85546875" style="155" bestFit="1" customWidth="1"/>
    <col min="12557" max="12557" width="22" style="155" customWidth="1"/>
    <col min="12558" max="12559" width="14" style="155"/>
    <col min="12560" max="12560" width="27.7109375" style="155" customWidth="1"/>
    <col min="12561" max="12561" width="31.140625" style="155" bestFit="1" customWidth="1"/>
    <col min="12562" max="12562" width="20.42578125" style="155" customWidth="1"/>
    <col min="12563" max="12563" width="53" style="155" customWidth="1"/>
    <col min="12564" max="12570" width="14" style="155"/>
    <col min="12571" max="12571" width="29.42578125" style="155" bestFit="1" customWidth="1"/>
    <col min="12572" max="12572" width="14" style="155"/>
    <col min="12573" max="12573" width="40.28515625" style="155" customWidth="1"/>
    <col min="12574" max="12587" width="14" style="155"/>
    <col min="12588" max="12588" width="22.28515625" style="155" bestFit="1" customWidth="1"/>
    <col min="12589" max="12589" width="43.7109375" style="155" customWidth="1"/>
    <col min="12590" max="12590" width="16.140625" style="155" bestFit="1" customWidth="1"/>
    <col min="12591" max="12591" width="18" style="155" bestFit="1" customWidth="1"/>
    <col min="12592" max="12592" width="21" style="155" bestFit="1" customWidth="1"/>
    <col min="12593" max="12593" width="16" style="155" bestFit="1" customWidth="1"/>
    <col min="12594" max="12800" width="14" style="155"/>
    <col min="12801" max="12801" width="29.28515625" style="155" bestFit="1" customWidth="1"/>
    <col min="12802" max="12804" width="14" style="155"/>
    <col min="12805" max="12805" width="18.28515625" style="155" bestFit="1" customWidth="1"/>
    <col min="12806" max="12811" width="14" style="155"/>
    <col min="12812" max="12812" width="27.85546875" style="155" bestFit="1" customWidth="1"/>
    <col min="12813" max="12813" width="22" style="155" customWidth="1"/>
    <col min="12814" max="12815" width="14" style="155"/>
    <col min="12816" max="12816" width="27.7109375" style="155" customWidth="1"/>
    <col min="12817" max="12817" width="31.140625" style="155" bestFit="1" customWidth="1"/>
    <col min="12818" max="12818" width="20.42578125" style="155" customWidth="1"/>
    <col min="12819" max="12819" width="53" style="155" customWidth="1"/>
    <col min="12820" max="12826" width="14" style="155"/>
    <col min="12827" max="12827" width="29.42578125" style="155" bestFit="1" customWidth="1"/>
    <col min="12828" max="12828" width="14" style="155"/>
    <col min="12829" max="12829" width="40.28515625" style="155" customWidth="1"/>
    <col min="12830" max="12843" width="14" style="155"/>
    <col min="12844" max="12844" width="22.28515625" style="155" bestFit="1" customWidth="1"/>
    <col min="12845" max="12845" width="43.7109375" style="155" customWidth="1"/>
    <col min="12846" max="12846" width="16.140625" style="155" bestFit="1" customWidth="1"/>
    <col min="12847" max="12847" width="18" style="155" bestFit="1" customWidth="1"/>
    <col min="12848" max="12848" width="21" style="155" bestFit="1" customWidth="1"/>
    <col min="12849" max="12849" width="16" style="155" bestFit="1" customWidth="1"/>
    <col min="12850" max="13056" width="14" style="155"/>
    <col min="13057" max="13057" width="29.28515625" style="155" bestFit="1" customWidth="1"/>
    <col min="13058" max="13060" width="14" style="155"/>
    <col min="13061" max="13061" width="18.28515625" style="155" bestFit="1" customWidth="1"/>
    <col min="13062" max="13067" width="14" style="155"/>
    <col min="13068" max="13068" width="27.85546875" style="155" bestFit="1" customWidth="1"/>
    <col min="13069" max="13069" width="22" style="155" customWidth="1"/>
    <col min="13070" max="13071" width="14" style="155"/>
    <col min="13072" max="13072" width="27.7109375" style="155" customWidth="1"/>
    <col min="13073" max="13073" width="31.140625" style="155" bestFit="1" customWidth="1"/>
    <col min="13074" max="13074" width="20.42578125" style="155" customWidth="1"/>
    <col min="13075" max="13075" width="53" style="155" customWidth="1"/>
    <col min="13076" max="13082" width="14" style="155"/>
    <col min="13083" max="13083" width="29.42578125" style="155" bestFit="1" customWidth="1"/>
    <col min="13084" max="13084" width="14" style="155"/>
    <col min="13085" max="13085" width="40.28515625" style="155" customWidth="1"/>
    <col min="13086" max="13099" width="14" style="155"/>
    <col min="13100" max="13100" width="22.28515625" style="155" bestFit="1" customWidth="1"/>
    <col min="13101" max="13101" width="43.7109375" style="155" customWidth="1"/>
    <col min="13102" max="13102" width="16.140625" style="155" bestFit="1" customWidth="1"/>
    <col min="13103" max="13103" width="18" style="155" bestFit="1" customWidth="1"/>
    <col min="13104" max="13104" width="21" style="155" bestFit="1" customWidth="1"/>
    <col min="13105" max="13105" width="16" style="155" bestFit="1" customWidth="1"/>
    <col min="13106" max="13312" width="14" style="155"/>
    <col min="13313" max="13313" width="29.28515625" style="155" bestFit="1" customWidth="1"/>
    <col min="13314" max="13316" width="14" style="155"/>
    <col min="13317" max="13317" width="18.28515625" style="155" bestFit="1" customWidth="1"/>
    <col min="13318" max="13323" width="14" style="155"/>
    <col min="13324" max="13324" width="27.85546875" style="155" bestFit="1" customWidth="1"/>
    <col min="13325" max="13325" width="22" style="155" customWidth="1"/>
    <col min="13326" max="13327" width="14" style="155"/>
    <col min="13328" max="13328" width="27.7109375" style="155" customWidth="1"/>
    <col min="13329" max="13329" width="31.140625" style="155" bestFit="1" customWidth="1"/>
    <col min="13330" max="13330" width="20.42578125" style="155" customWidth="1"/>
    <col min="13331" max="13331" width="53" style="155" customWidth="1"/>
    <col min="13332" max="13338" width="14" style="155"/>
    <col min="13339" max="13339" width="29.42578125" style="155" bestFit="1" customWidth="1"/>
    <col min="13340" max="13340" width="14" style="155"/>
    <col min="13341" max="13341" width="40.28515625" style="155" customWidth="1"/>
    <col min="13342" max="13355" width="14" style="155"/>
    <col min="13356" max="13356" width="22.28515625" style="155" bestFit="1" customWidth="1"/>
    <col min="13357" max="13357" width="43.7109375" style="155" customWidth="1"/>
    <col min="13358" max="13358" width="16.140625" style="155" bestFit="1" customWidth="1"/>
    <col min="13359" max="13359" width="18" style="155" bestFit="1" customWidth="1"/>
    <col min="13360" max="13360" width="21" style="155" bestFit="1" customWidth="1"/>
    <col min="13361" max="13361" width="16" style="155" bestFit="1" customWidth="1"/>
    <col min="13362" max="13568" width="14" style="155"/>
    <col min="13569" max="13569" width="29.28515625" style="155" bestFit="1" customWidth="1"/>
    <col min="13570" max="13572" width="14" style="155"/>
    <col min="13573" max="13573" width="18.28515625" style="155" bestFit="1" customWidth="1"/>
    <col min="13574" max="13579" width="14" style="155"/>
    <col min="13580" max="13580" width="27.85546875" style="155" bestFit="1" customWidth="1"/>
    <col min="13581" max="13581" width="22" style="155" customWidth="1"/>
    <col min="13582" max="13583" width="14" style="155"/>
    <col min="13584" max="13584" width="27.7109375" style="155" customWidth="1"/>
    <col min="13585" max="13585" width="31.140625" style="155" bestFit="1" customWidth="1"/>
    <col min="13586" max="13586" width="20.42578125" style="155" customWidth="1"/>
    <col min="13587" max="13587" width="53" style="155" customWidth="1"/>
    <col min="13588" max="13594" width="14" style="155"/>
    <col min="13595" max="13595" width="29.42578125" style="155" bestFit="1" customWidth="1"/>
    <col min="13596" max="13596" width="14" style="155"/>
    <col min="13597" max="13597" width="40.28515625" style="155" customWidth="1"/>
    <col min="13598" max="13611" width="14" style="155"/>
    <col min="13612" max="13612" width="22.28515625" style="155" bestFit="1" customWidth="1"/>
    <col min="13613" max="13613" width="43.7109375" style="155" customWidth="1"/>
    <col min="13614" max="13614" width="16.140625" style="155" bestFit="1" customWidth="1"/>
    <col min="13615" max="13615" width="18" style="155" bestFit="1" customWidth="1"/>
    <col min="13616" max="13616" width="21" style="155" bestFit="1" customWidth="1"/>
    <col min="13617" max="13617" width="16" style="155" bestFit="1" customWidth="1"/>
    <col min="13618" max="13824" width="14" style="155"/>
    <col min="13825" max="13825" width="29.28515625" style="155" bestFit="1" customWidth="1"/>
    <col min="13826" max="13828" width="14" style="155"/>
    <col min="13829" max="13829" width="18.28515625" style="155" bestFit="1" customWidth="1"/>
    <col min="13830" max="13835" width="14" style="155"/>
    <col min="13836" max="13836" width="27.85546875" style="155" bestFit="1" customWidth="1"/>
    <col min="13837" max="13837" width="22" style="155" customWidth="1"/>
    <col min="13838" max="13839" width="14" style="155"/>
    <col min="13840" max="13840" width="27.7109375" style="155" customWidth="1"/>
    <col min="13841" max="13841" width="31.140625" style="155" bestFit="1" customWidth="1"/>
    <col min="13842" max="13842" width="20.42578125" style="155" customWidth="1"/>
    <col min="13843" max="13843" width="53" style="155" customWidth="1"/>
    <col min="13844" max="13850" width="14" style="155"/>
    <col min="13851" max="13851" width="29.42578125" style="155" bestFit="1" customWidth="1"/>
    <col min="13852" max="13852" width="14" style="155"/>
    <col min="13853" max="13853" width="40.28515625" style="155" customWidth="1"/>
    <col min="13854" max="13867" width="14" style="155"/>
    <col min="13868" max="13868" width="22.28515625" style="155" bestFit="1" customWidth="1"/>
    <col min="13869" max="13869" width="43.7109375" style="155" customWidth="1"/>
    <col min="13870" max="13870" width="16.140625" style="155" bestFit="1" customWidth="1"/>
    <col min="13871" max="13871" width="18" style="155" bestFit="1" customWidth="1"/>
    <col min="13872" max="13872" width="21" style="155" bestFit="1" customWidth="1"/>
    <col min="13873" max="13873" width="16" style="155" bestFit="1" customWidth="1"/>
    <col min="13874" max="14080" width="14" style="155"/>
    <col min="14081" max="14081" width="29.28515625" style="155" bestFit="1" customWidth="1"/>
    <col min="14082" max="14084" width="14" style="155"/>
    <col min="14085" max="14085" width="18.28515625" style="155" bestFit="1" customWidth="1"/>
    <col min="14086" max="14091" width="14" style="155"/>
    <col min="14092" max="14092" width="27.85546875" style="155" bestFit="1" customWidth="1"/>
    <col min="14093" max="14093" width="22" style="155" customWidth="1"/>
    <col min="14094" max="14095" width="14" style="155"/>
    <col min="14096" max="14096" width="27.7109375" style="155" customWidth="1"/>
    <col min="14097" max="14097" width="31.140625" style="155" bestFit="1" customWidth="1"/>
    <col min="14098" max="14098" width="20.42578125" style="155" customWidth="1"/>
    <col min="14099" max="14099" width="53" style="155" customWidth="1"/>
    <col min="14100" max="14106" width="14" style="155"/>
    <col min="14107" max="14107" width="29.42578125" style="155" bestFit="1" customWidth="1"/>
    <col min="14108" max="14108" width="14" style="155"/>
    <col min="14109" max="14109" width="40.28515625" style="155" customWidth="1"/>
    <col min="14110" max="14123" width="14" style="155"/>
    <col min="14124" max="14124" width="22.28515625" style="155" bestFit="1" customWidth="1"/>
    <col min="14125" max="14125" width="43.7109375" style="155" customWidth="1"/>
    <col min="14126" max="14126" width="16.140625" style="155" bestFit="1" customWidth="1"/>
    <col min="14127" max="14127" width="18" style="155" bestFit="1" customWidth="1"/>
    <col min="14128" max="14128" width="21" style="155" bestFit="1" customWidth="1"/>
    <col min="14129" max="14129" width="16" style="155" bestFit="1" customWidth="1"/>
    <col min="14130" max="14336" width="14" style="155"/>
    <col min="14337" max="14337" width="29.28515625" style="155" bestFit="1" customWidth="1"/>
    <col min="14338" max="14340" width="14" style="155"/>
    <col min="14341" max="14341" width="18.28515625" style="155" bestFit="1" customWidth="1"/>
    <col min="14342" max="14347" width="14" style="155"/>
    <col min="14348" max="14348" width="27.85546875" style="155" bestFit="1" customWidth="1"/>
    <col min="14349" max="14349" width="22" style="155" customWidth="1"/>
    <col min="14350" max="14351" width="14" style="155"/>
    <col min="14352" max="14352" width="27.7109375" style="155" customWidth="1"/>
    <col min="14353" max="14353" width="31.140625" style="155" bestFit="1" customWidth="1"/>
    <col min="14354" max="14354" width="20.42578125" style="155" customWidth="1"/>
    <col min="14355" max="14355" width="53" style="155" customWidth="1"/>
    <col min="14356" max="14362" width="14" style="155"/>
    <col min="14363" max="14363" width="29.42578125" style="155" bestFit="1" customWidth="1"/>
    <col min="14364" max="14364" width="14" style="155"/>
    <col min="14365" max="14365" width="40.28515625" style="155" customWidth="1"/>
    <col min="14366" max="14379" width="14" style="155"/>
    <col min="14380" max="14380" width="22.28515625" style="155" bestFit="1" customWidth="1"/>
    <col min="14381" max="14381" width="43.7109375" style="155" customWidth="1"/>
    <col min="14382" max="14382" width="16.140625" style="155" bestFit="1" customWidth="1"/>
    <col min="14383" max="14383" width="18" style="155" bestFit="1" customWidth="1"/>
    <col min="14384" max="14384" width="21" style="155" bestFit="1" customWidth="1"/>
    <col min="14385" max="14385" width="16" style="155" bestFit="1" customWidth="1"/>
    <col min="14386" max="14592" width="14" style="155"/>
    <col min="14593" max="14593" width="29.28515625" style="155" bestFit="1" customWidth="1"/>
    <col min="14594" max="14596" width="14" style="155"/>
    <col min="14597" max="14597" width="18.28515625" style="155" bestFit="1" customWidth="1"/>
    <col min="14598" max="14603" width="14" style="155"/>
    <col min="14604" max="14604" width="27.85546875" style="155" bestFit="1" customWidth="1"/>
    <col min="14605" max="14605" width="22" style="155" customWidth="1"/>
    <col min="14606" max="14607" width="14" style="155"/>
    <col min="14608" max="14608" width="27.7109375" style="155" customWidth="1"/>
    <col min="14609" max="14609" width="31.140625" style="155" bestFit="1" customWidth="1"/>
    <col min="14610" max="14610" width="20.42578125" style="155" customWidth="1"/>
    <col min="14611" max="14611" width="53" style="155" customWidth="1"/>
    <col min="14612" max="14618" width="14" style="155"/>
    <col min="14619" max="14619" width="29.42578125" style="155" bestFit="1" customWidth="1"/>
    <col min="14620" max="14620" width="14" style="155"/>
    <col min="14621" max="14621" width="40.28515625" style="155" customWidth="1"/>
    <col min="14622" max="14635" width="14" style="155"/>
    <col min="14636" max="14636" width="22.28515625" style="155" bestFit="1" customWidth="1"/>
    <col min="14637" max="14637" width="43.7109375" style="155" customWidth="1"/>
    <col min="14638" max="14638" width="16.140625" style="155" bestFit="1" customWidth="1"/>
    <col min="14639" max="14639" width="18" style="155" bestFit="1" customWidth="1"/>
    <col min="14640" max="14640" width="21" style="155" bestFit="1" customWidth="1"/>
    <col min="14641" max="14641" width="16" style="155" bestFit="1" customWidth="1"/>
    <col min="14642" max="14848" width="14" style="155"/>
    <col min="14849" max="14849" width="29.28515625" style="155" bestFit="1" customWidth="1"/>
    <col min="14850" max="14852" width="14" style="155"/>
    <col min="14853" max="14853" width="18.28515625" style="155" bestFit="1" customWidth="1"/>
    <col min="14854" max="14859" width="14" style="155"/>
    <col min="14860" max="14860" width="27.85546875" style="155" bestFit="1" customWidth="1"/>
    <col min="14861" max="14861" width="22" style="155" customWidth="1"/>
    <col min="14862" max="14863" width="14" style="155"/>
    <col min="14864" max="14864" width="27.7109375" style="155" customWidth="1"/>
    <col min="14865" max="14865" width="31.140625" style="155" bestFit="1" customWidth="1"/>
    <col min="14866" max="14866" width="20.42578125" style="155" customWidth="1"/>
    <col min="14867" max="14867" width="53" style="155" customWidth="1"/>
    <col min="14868" max="14874" width="14" style="155"/>
    <col min="14875" max="14875" width="29.42578125" style="155" bestFit="1" customWidth="1"/>
    <col min="14876" max="14876" width="14" style="155"/>
    <col min="14877" max="14877" width="40.28515625" style="155" customWidth="1"/>
    <col min="14878" max="14891" width="14" style="155"/>
    <col min="14892" max="14892" width="22.28515625" style="155" bestFit="1" customWidth="1"/>
    <col min="14893" max="14893" width="43.7109375" style="155" customWidth="1"/>
    <col min="14894" max="14894" width="16.140625" style="155" bestFit="1" customWidth="1"/>
    <col min="14895" max="14895" width="18" style="155" bestFit="1" customWidth="1"/>
    <col min="14896" max="14896" width="21" style="155" bestFit="1" customWidth="1"/>
    <col min="14897" max="14897" width="16" style="155" bestFit="1" customWidth="1"/>
    <col min="14898" max="15104" width="14" style="155"/>
    <col min="15105" max="15105" width="29.28515625" style="155" bestFit="1" customWidth="1"/>
    <col min="15106" max="15108" width="14" style="155"/>
    <col min="15109" max="15109" width="18.28515625" style="155" bestFit="1" customWidth="1"/>
    <col min="15110" max="15115" width="14" style="155"/>
    <col min="15116" max="15116" width="27.85546875" style="155" bestFit="1" customWidth="1"/>
    <col min="15117" max="15117" width="22" style="155" customWidth="1"/>
    <col min="15118" max="15119" width="14" style="155"/>
    <col min="15120" max="15120" width="27.7109375" style="155" customWidth="1"/>
    <col min="15121" max="15121" width="31.140625" style="155" bestFit="1" customWidth="1"/>
    <col min="15122" max="15122" width="20.42578125" style="155" customWidth="1"/>
    <col min="15123" max="15123" width="53" style="155" customWidth="1"/>
    <col min="15124" max="15130" width="14" style="155"/>
    <col min="15131" max="15131" width="29.42578125" style="155" bestFit="1" customWidth="1"/>
    <col min="15132" max="15132" width="14" style="155"/>
    <col min="15133" max="15133" width="40.28515625" style="155" customWidth="1"/>
    <col min="15134" max="15147" width="14" style="155"/>
    <col min="15148" max="15148" width="22.28515625" style="155" bestFit="1" customWidth="1"/>
    <col min="15149" max="15149" width="43.7109375" style="155" customWidth="1"/>
    <col min="15150" max="15150" width="16.140625" style="155" bestFit="1" customWidth="1"/>
    <col min="15151" max="15151" width="18" style="155" bestFit="1" customWidth="1"/>
    <col min="15152" max="15152" width="21" style="155" bestFit="1" customWidth="1"/>
    <col min="15153" max="15153" width="16" style="155" bestFit="1" customWidth="1"/>
    <col min="15154" max="15360" width="14" style="155"/>
    <col min="15361" max="15361" width="29.28515625" style="155" bestFit="1" customWidth="1"/>
    <col min="15362" max="15364" width="14" style="155"/>
    <col min="15365" max="15365" width="18.28515625" style="155" bestFit="1" customWidth="1"/>
    <col min="15366" max="15371" width="14" style="155"/>
    <col min="15372" max="15372" width="27.85546875" style="155" bestFit="1" customWidth="1"/>
    <col min="15373" max="15373" width="22" style="155" customWidth="1"/>
    <col min="15374" max="15375" width="14" style="155"/>
    <col min="15376" max="15376" width="27.7109375" style="155" customWidth="1"/>
    <col min="15377" max="15377" width="31.140625" style="155" bestFit="1" customWidth="1"/>
    <col min="15378" max="15378" width="20.42578125" style="155" customWidth="1"/>
    <col min="15379" max="15379" width="53" style="155" customWidth="1"/>
    <col min="15380" max="15386" width="14" style="155"/>
    <col min="15387" max="15387" width="29.42578125" style="155" bestFit="1" customWidth="1"/>
    <col min="15388" max="15388" width="14" style="155"/>
    <col min="15389" max="15389" width="40.28515625" style="155" customWidth="1"/>
    <col min="15390" max="15403" width="14" style="155"/>
    <col min="15404" max="15404" width="22.28515625" style="155" bestFit="1" customWidth="1"/>
    <col min="15405" max="15405" width="43.7109375" style="155" customWidth="1"/>
    <col min="15406" max="15406" width="16.140625" style="155" bestFit="1" customWidth="1"/>
    <col min="15407" max="15407" width="18" style="155" bestFit="1" customWidth="1"/>
    <col min="15408" max="15408" width="21" style="155" bestFit="1" customWidth="1"/>
    <col min="15409" max="15409" width="16" style="155" bestFit="1" customWidth="1"/>
    <col min="15410" max="15616" width="14" style="155"/>
    <col min="15617" max="15617" width="29.28515625" style="155" bestFit="1" customWidth="1"/>
    <col min="15618" max="15620" width="14" style="155"/>
    <col min="15621" max="15621" width="18.28515625" style="155" bestFit="1" customWidth="1"/>
    <col min="15622" max="15627" width="14" style="155"/>
    <col min="15628" max="15628" width="27.85546875" style="155" bestFit="1" customWidth="1"/>
    <col min="15629" max="15629" width="22" style="155" customWidth="1"/>
    <col min="15630" max="15631" width="14" style="155"/>
    <col min="15632" max="15632" width="27.7109375" style="155" customWidth="1"/>
    <col min="15633" max="15633" width="31.140625" style="155" bestFit="1" customWidth="1"/>
    <col min="15634" max="15634" width="20.42578125" style="155" customWidth="1"/>
    <col min="15635" max="15635" width="53" style="155" customWidth="1"/>
    <col min="15636" max="15642" width="14" style="155"/>
    <col min="15643" max="15643" width="29.42578125" style="155" bestFit="1" customWidth="1"/>
    <col min="15644" max="15644" width="14" style="155"/>
    <col min="15645" max="15645" width="40.28515625" style="155" customWidth="1"/>
    <col min="15646" max="15659" width="14" style="155"/>
    <col min="15660" max="15660" width="22.28515625" style="155" bestFit="1" customWidth="1"/>
    <col min="15661" max="15661" width="43.7109375" style="155" customWidth="1"/>
    <col min="15662" max="15662" width="16.140625" style="155" bestFit="1" customWidth="1"/>
    <col min="15663" max="15663" width="18" style="155" bestFit="1" customWidth="1"/>
    <col min="15664" max="15664" width="21" style="155" bestFit="1" customWidth="1"/>
    <col min="15665" max="15665" width="16" style="155" bestFit="1" customWidth="1"/>
    <col min="15666" max="15872" width="14" style="155"/>
    <col min="15873" max="15873" width="29.28515625" style="155" bestFit="1" customWidth="1"/>
    <col min="15874" max="15876" width="14" style="155"/>
    <col min="15877" max="15877" width="18.28515625" style="155" bestFit="1" customWidth="1"/>
    <col min="15878" max="15883" width="14" style="155"/>
    <col min="15884" max="15884" width="27.85546875" style="155" bestFit="1" customWidth="1"/>
    <col min="15885" max="15885" width="22" style="155" customWidth="1"/>
    <col min="15886" max="15887" width="14" style="155"/>
    <col min="15888" max="15888" width="27.7109375" style="155" customWidth="1"/>
    <col min="15889" max="15889" width="31.140625" style="155" bestFit="1" customWidth="1"/>
    <col min="15890" max="15890" width="20.42578125" style="155" customWidth="1"/>
    <col min="15891" max="15891" width="53" style="155" customWidth="1"/>
    <col min="15892" max="15898" width="14" style="155"/>
    <col min="15899" max="15899" width="29.42578125" style="155" bestFit="1" customWidth="1"/>
    <col min="15900" max="15900" width="14" style="155"/>
    <col min="15901" max="15901" width="40.28515625" style="155" customWidth="1"/>
    <col min="15902" max="15915" width="14" style="155"/>
    <col min="15916" max="15916" width="22.28515625" style="155" bestFit="1" customWidth="1"/>
    <col min="15917" max="15917" width="43.7109375" style="155" customWidth="1"/>
    <col min="15918" max="15918" width="16.140625" style="155" bestFit="1" customWidth="1"/>
    <col min="15919" max="15919" width="18" style="155" bestFit="1" customWidth="1"/>
    <col min="15920" max="15920" width="21" style="155" bestFit="1" customWidth="1"/>
    <col min="15921" max="15921" width="16" style="155" bestFit="1" customWidth="1"/>
    <col min="15922" max="16128" width="14" style="155"/>
    <col min="16129" max="16129" width="29.28515625" style="155" bestFit="1" customWidth="1"/>
    <col min="16130" max="16132" width="14" style="155"/>
    <col min="16133" max="16133" width="18.28515625" style="155" bestFit="1" customWidth="1"/>
    <col min="16134" max="16139" width="14" style="155"/>
    <col min="16140" max="16140" width="27.85546875" style="155" bestFit="1" customWidth="1"/>
    <col min="16141" max="16141" width="22" style="155" customWidth="1"/>
    <col min="16142" max="16143" width="14" style="155"/>
    <col min="16144" max="16144" width="27.7109375" style="155" customWidth="1"/>
    <col min="16145" max="16145" width="31.140625" style="155" bestFit="1" customWidth="1"/>
    <col min="16146" max="16146" width="20.42578125" style="155" customWidth="1"/>
    <col min="16147" max="16147" width="53" style="155" customWidth="1"/>
    <col min="16148" max="16154" width="14" style="155"/>
    <col min="16155" max="16155" width="29.42578125" style="155" bestFit="1" customWidth="1"/>
    <col min="16156" max="16156" width="14" style="155"/>
    <col min="16157" max="16157" width="40.28515625" style="155" customWidth="1"/>
    <col min="16158" max="16171" width="14" style="155"/>
    <col min="16172" max="16172" width="22.28515625" style="155" bestFit="1" customWidth="1"/>
    <col min="16173" max="16173" width="43.7109375" style="155" customWidth="1"/>
    <col min="16174" max="16174" width="16.140625" style="155" bestFit="1" customWidth="1"/>
    <col min="16175" max="16175" width="18" style="155" bestFit="1" customWidth="1"/>
    <col min="16176" max="16176" width="21" style="155" bestFit="1" customWidth="1"/>
    <col min="16177" max="16177" width="16" style="155" bestFit="1" customWidth="1"/>
    <col min="16178" max="16384" width="14" style="155"/>
  </cols>
  <sheetData>
    <row r="1" spans="1:53" ht="20.25" customHeight="1" x14ac:dyDescent="0.2">
      <c r="AU1" s="115" t="s">
        <v>1261</v>
      </c>
      <c r="AV1" s="115" t="s">
        <v>1262</v>
      </c>
      <c r="AW1" s="115" t="s">
        <v>1263</v>
      </c>
    </row>
    <row r="2" spans="1:53" ht="18" customHeight="1" x14ac:dyDescent="0.2">
      <c r="AU2" s="115" t="s">
        <v>1261</v>
      </c>
      <c r="AV2" s="115" t="s">
        <v>1262</v>
      </c>
      <c r="AW2" s="115" t="s">
        <v>1263</v>
      </c>
    </row>
    <row r="3" spans="1:53" ht="18.75" customHeight="1" x14ac:dyDescent="0.2">
      <c r="AU3" s="115" t="s">
        <v>1261</v>
      </c>
      <c r="AV3" s="115" t="s">
        <v>1262</v>
      </c>
      <c r="AW3" s="115" t="s">
        <v>1263</v>
      </c>
    </row>
    <row r="4" spans="1:53" ht="33.75" customHeight="1" x14ac:dyDescent="0.2">
      <c r="AU4" s="117" t="s">
        <v>1264</v>
      </c>
      <c r="AV4" s="117" t="s">
        <v>1265</v>
      </c>
      <c r="AW4" s="117" t="s">
        <v>1266</v>
      </c>
    </row>
    <row r="5" spans="1:53" s="156" customFormat="1" ht="48" customHeight="1" x14ac:dyDescent="0.2">
      <c r="A5" s="111" t="s">
        <v>1270</v>
      </c>
      <c r="B5" s="111" t="s">
        <v>1271</v>
      </c>
      <c r="C5" s="111" t="s">
        <v>7</v>
      </c>
      <c r="D5" s="111" t="s">
        <v>5</v>
      </c>
      <c r="E5" s="112" t="s">
        <v>1189</v>
      </c>
      <c r="F5" s="134" t="s">
        <v>1190</v>
      </c>
      <c r="G5" s="135" t="s">
        <v>1191</v>
      </c>
      <c r="H5" s="135" t="s">
        <v>1192</v>
      </c>
      <c r="I5" s="136" t="s">
        <v>1193</v>
      </c>
      <c r="J5" s="137" t="s">
        <v>1194</v>
      </c>
      <c r="K5" s="137" t="s">
        <v>1195</v>
      </c>
      <c r="L5" s="137" t="s">
        <v>1196</v>
      </c>
      <c r="M5" s="137" t="s">
        <v>1197</v>
      </c>
      <c r="N5" s="137" t="s">
        <v>1198</v>
      </c>
      <c r="O5" s="137" t="s">
        <v>1199</v>
      </c>
      <c r="P5" s="138" t="s">
        <v>1200</v>
      </c>
      <c r="Q5" s="139" t="s">
        <v>1212</v>
      </c>
      <c r="R5" s="137" t="s">
        <v>1213</v>
      </c>
      <c r="S5" s="140" t="s">
        <v>1214</v>
      </c>
      <c r="T5" s="141" t="s">
        <v>1215</v>
      </c>
      <c r="U5" s="141" t="s">
        <v>1216</v>
      </c>
      <c r="V5" s="141" t="s">
        <v>1217</v>
      </c>
      <c r="W5" s="141" t="s">
        <v>1218</v>
      </c>
      <c r="X5" s="141" t="s">
        <v>1219</v>
      </c>
      <c r="Y5" s="141" t="s">
        <v>1220</v>
      </c>
      <c r="Z5" s="141" t="s">
        <v>1221</v>
      </c>
      <c r="AA5" s="142" t="s">
        <v>1222</v>
      </c>
      <c r="AB5" s="142" t="s">
        <v>1223</v>
      </c>
      <c r="AC5" s="143" t="s">
        <v>1232</v>
      </c>
      <c r="AD5" s="143" t="s">
        <v>1233</v>
      </c>
      <c r="AE5" s="143" t="s">
        <v>1234</v>
      </c>
      <c r="AF5" s="143" t="s">
        <v>1235</v>
      </c>
      <c r="AG5" s="144" t="s">
        <v>1236</v>
      </c>
      <c r="AH5" s="145" t="s">
        <v>1237</v>
      </c>
      <c r="AI5" s="145" t="s">
        <v>1238</v>
      </c>
      <c r="AJ5" s="145" t="s">
        <v>1239</v>
      </c>
      <c r="AK5" s="146" t="s">
        <v>1240</v>
      </c>
      <c r="AL5" s="147" t="s">
        <v>1241</v>
      </c>
      <c r="AM5" s="147" t="s">
        <v>1242</v>
      </c>
      <c r="AN5" s="148" t="s">
        <v>1243</v>
      </c>
      <c r="AO5" s="149" t="s">
        <v>1250</v>
      </c>
      <c r="AP5" s="148" t="s">
        <v>1251</v>
      </c>
      <c r="AQ5" s="148" t="s">
        <v>1252</v>
      </c>
      <c r="AR5" s="141" t="s">
        <v>1253</v>
      </c>
      <c r="AS5" s="140" t="s">
        <v>1254</v>
      </c>
      <c r="AT5" s="150" t="s">
        <v>1255</v>
      </c>
      <c r="AU5" s="150" t="s">
        <v>1267</v>
      </c>
      <c r="AV5" s="150" t="s">
        <v>1268</v>
      </c>
      <c r="AW5" s="150" t="s">
        <v>1269</v>
      </c>
      <c r="AX5" s="136" t="s">
        <v>1193</v>
      </c>
      <c r="AY5" s="151" t="s">
        <v>1272</v>
      </c>
      <c r="AZ5" s="151" t="s">
        <v>1273</v>
      </c>
      <c r="BA5" s="141" t="s">
        <v>1274</v>
      </c>
    </row>
    <row r="6" spans="1:53" s="133" customFormat="1" ht="90.75" customHeight="1" x14ac:dyDescent="0.2">
      <c r="A6" s="130"/>
      <c r="B6" s="130"/>
      <c r="C6" s="130"/>
      <c r="D6" s="130"/>
      <c r="E6" s="131" t="s">
        <v>1201</v>
      </c>
      <c r="F6" s="131" t="s">
        <v>1202</v>
      </c>
      <c r="G6" s="131" t="s">
        <v>1203</v>
      </c>
      <c r="H6" s="131" t="s">
        <v>1204</v>
      </c>
      <c r="I6" s="131" t="s">
        <v>1205</v>
      </c>
      <c r="J6" s="131" t="s">
        <v>1206</v>
      </c>
      <c r="K6" s="131" t="s">
        <v>1207</v>
      </c>
      <c r="L6" s="131" t="s">
        <v>1359</v>
      </c>
      <c r="M6" s="132" t="s">
        <v>1208</v>
      </c>
      <c r="N6" s="131" t="s">
        <v>1209</v>
      </c>
      <c r="O6" s="131" t="s">
        <v>1210</v>
      </c>
      <c r="P6" s="131" t="s">
        <v>1211</v>
      </c>
      <c r="Q6" s="131" t="s">
        <v>1224</v>
      </c>
      <c r="R6" s="131" t="s">
        <v>1225</v>
      </c>
      <c r="S6" s="131" t="s">
        <v>1226</v>
      </c>
      <c r="T6" s="130"/>
      <c r="U6" s="130"/>
      <c r="V6" s="131" t="s">
        <v>1227</v>
      </c>
      <c r="W6" s="131" t="s">
        <v>1228</v>
      </c>
      <c r="X6" s="131" t="s">
        <v>1229</v>
      </c>
      <c r="Y6" s="130"/>
      <c r="Z6" s="131" t="s">
        <v>1229</v>
      </c>
      <c r="AA6" s="131" t="s">
        <v>1230</v>
      </c>
      <c r="AB6" s="131" t="s">
        <v>1231</v>
      </c>
      <c r="AC6" s="131" t="s">
        <v>1244</v>
      </c>
      <c r="AD6" s="130"/>
      <c r="AE6" s="130"/>
      <c r="AF6" s="130"/>
      <c r="AG6" s="131" t="s">
        <v>1245</v>
      </c>
      <c r="AH6" s="130"/>
      <c r="AI6" s="130"/>
      <c r="AJ6" s="130"/>
      <c r="AK6" s="131" t="s">
        <v>1246</v>
      </c>
      <c r="AL6" s="131" t="s">
        <v>1247</v>
      </c>
      <c r="AM6" s="131" t="s">
        <v>1248</v>
      </c>
      <c r="AN6" s="131" t="s">
        <v>1249</v>
      </c>
      <c r="AO6" s="131" t="s">
        <v>1256</v>
      </c>
      <c r="AP6" s="131" t="s">
        <v>1257</v>
      </c>
      <c r="AQ6" s="131" t="s">
        <v>1258</v>
      </c>
      <c r="AR6" s="131" t="s">
        <v>1259</v>
      </c>
      <c r="AS6" s="131" t="s">
        <v>1278</v>
      </c>
      <c r="AT6" s="131" t="s">
        <v>1260</v>
      </c>
      <c r="AU6" s="129"/>
      <c r="AV6" s="129"/>
      <c r="AW6" s="129"/>
      <c r="AX6" s="130"/>
      <c r="AY6" s="130"/>
      <c r="AZ6" s="130"/>
      <c r="BA6" s="130"/>
    </row>
    <row r="7" spans="1:53" s="133" customFormat="1" ht="54.75" customHeight="1" x14ac:dyDescent="0.2">
      <c r="A7" s="157"/>
      <c r="B7" s="157"/>
      <c r="C7" s="157"/>
      <c r="D7" s="157"/>
      <c r="E7" s="131"/>
      <c r="F7" s="131"/>
      <c r="G7" s="131"/>
      <c r="H7" s="131"/>
      <c r="I7" s="131"/>
      <c r="J7" s="131"/>
      <c r="K7" s="131"/>
      <c r="L7" s="158"/>
      <c r="M7" s="132"/>
      <c r="N7" s="131"/>
      <c r="O7" s="131"/>
      <c r="P7" s="131"/>
      <c r="Q7" s="131"/>
      <c r="R7" s="131"/>
      <c r="S7" s="158"/>
      <c r="T7" s="130"/>
      <c r="U7" s="130"/>
      <c r="V7" s="131"/>
      <c r="W7" s="131"/>
      <c r="X7" s="131"/>
      <c r="Y7" s="130"/>
      <c r="Z7" s="131"/>
      <c r="AA7" s="158"/>
      <c r="AB7" s="131"/>
      <c r="AC7" s="158"/>
      <c r="AD7" s="130"/>
      <c r="AE7" s="130"/>
      <c r="AF7" s="130"/>
      <c r="AG7" s="131"/>
      <c r="AH7" s="130"/>
      <c r="AI7" s="130"/>
      <c r="AJ7" s="130"/>
      <c r="AK7" s="131"/>
      <c r="AL7" s="131"/>
      <c r="AM7" s="131"/>
      <c r="AN7" s="131"/>
      <c r="AO7" s="131"/>
      <c r="AP7" s="131"/>
      <c r="AQ7" s="131"/>
      <c r="AR7" s="131"/>
      <c r="AS7" s="131"/>
      <c r="AT7" s="131"/>
      <c r="AU7" s="129"/>
      <c r="AV7" s="129"/>
      <c r="AW7" s="129"/>
      <c r="AX7" s="130"/>
      <c r="AY7" s="130"/>
      <c r="AZ7" s="130"/>
      <c r="BA7" s="130"/>
    </row>
    <row r="8" spans="1:53" ht="21.75" customHeight="1" x14ac:dyDescent="0.2">
      <c r="A8" s="126" t="s">
        <v>1360</v>
      </c>
      <c r="B8" s="127">
        <v>47874</v>
      </c>
      <c r="C8" s="127">
        <v>123456789</v>
      </c>
      <c r="D8" s="127">
        <v>123456</v>
      </c>
      <c r="E8" s="113"/>
      <c r="F8" s="113"/>
      <c r="G8" s="113"/>
      <c r="H8" s="113"/>
      <c r="I8" s="113"/>
      <c r="J8" s="113"/>
      <c r="K8" s="113"/>
      <c r="L8" s="127" t="s">
        <v>1275</v>
      </c>
      <c r="M8" s="113"/>
      <c r="N8" s="113"/>
      <c r="O8" s="113"/>
      <c r="P8" s="113"/>
      <c r="Q8" s="113"/>
      <c r="R8" s="113"/>
      <c r="S8" s="127" t="s">
        <v>1181</v>
      </c>
      <c r="T8" s="113"/>
      <c r="U8" s="113"/>
      <c r="V8" s="113"/>
      <c r="W8" s="113"/>
      <c r="X8" s="113"/>
      <c r="Y8" s="113"/>
      <c r="Z8" s="113"/>
      <c r="AA8" s="127" t="s">
        <v>3</v>
      </c>
      <c r="AB8" s="113"/>
      <c r="AC8" s="128">
        <v>500</v>
      </c>
      <c r="AD8" s="113">
        <v>250</v>
      </c>
      <c r="AE8" s="113">
        <v>250</v>
      </c>
      <c r="AF8" s="113"/>
      <c r="AG8" s="113"/>
      <c r="AH8" s="113"/>
      <c r="AI8" s="122"/>
      <c r="AJ8" s="113"/>
      <c r="AK8" s="113">
        <v>4</v>
      </c>
      <c r="AL8" s="125" t="s">
        <v>1276</v>
      </c>
      <c r="AM8" s="125" t="s">
        <v>1277</v>
      </c>
      <c r="AN8" s="113"/>
      <c r="AO8" s="114"/>
      <c r="AP8" s="114"/>
      <c r="AQ8" s="114"/>
      <c r="AR8" s="114"/>
      <c r="AS8" s="127" t="s">
        <v>1361</v>
      </c>
      <c r="AT8" s="114"/>
      <c r="AU8" s="115"/>
      <c r="AV8" s="115"/>
      <c r="AW8" s="115"/>
      <c r="AX8" s="113"/>
      <c r="AY8" s="113"/>
      <c r="AZ8" s="113"/>
      <c r="BA8" s="113"/>
    </row>
    <row r="9" spans="1:53" ht="27.75" customHeight="1" x14ac:dyDescent="0.2">
      <c r="A9" s="126" t="s">
        <v>1360</v>
      </c>
      <c r="B9" s="127">
        <v>47874</v>
      </c>
      <c r="C9" s="127">
        <v>123456789</v>
      </c>
      <c r="D9" s="127">
        <v>123456</v>
      </c>
      <c r="E9" s="113"/>
      <c r="F9" s="113"/>
      <c r="G9" s="113"/>
      <c r="H9" s="113"/>
      <c r="I9" s="113"/>
      <c r="J9" s="113"/>
      <c r="K9" s="113"/>
      <c r="L9" s="127" t="s">
        <v>1275</v>
      </c>
      <c r="M9" s="113"/>
      <c r="N9" s="113"/>
      <c r="O9" s="113"/>
      <c r="P9" s="113"/>
      <c r="Q9" s="113"/>
      <c r="R9" s="113"/>
      <c r="S9" s="127" t="s">
        <v>1181</v>
      </c>
      <c r="T9" s="113"/>
      <c r="U9" s="113"/>
      <c r="V9" s="113"/>
      <c r="W9" s="113"/>
      <c r="X9" s="113"/>
      <c r="Y9" s="113"/>
      <c r="Z9" s="113"/>
      <c r="AA9" s="127" t="s">
        <v>1186</v>
      </c>
      <c r="AB9" s="113"/>
      <c r="AC9" s="128">
        <v>418</v>
      </c>
      <c r="AD9" s="113">
        <v>209</v>
      </c>
      <c r="AE9" s="113">
        <v>209</v>
      </c>
      <c r="AF9" s="113"/>
      <c r="AG9" s="113"/>
      <c r="AH9" s="113"/>
      <c r="AI9" s="113"/>
      <c r="AJ9" s="113"/>
      <c r="AK9" s="113">
        <v>4</v>
      </c>
      <c r="AL9" s="125" t="s">
        <v>1276</v>
      </c>
      <c r="AM9" s="125" t="s">
        <v>1277</v>
      </c>
      <c r="AN9" s="113"/>
      <c r="AO9" s="114"/>
      <c r="AP9" s="114"/>
      <c r="AQ9" s="114"/>
      <c r="AR9" s="114"/>
      <c r="AS9" s="127" t="s">
        <v>17</v>
      </c>
      <c r="AT9" s="114"/>
      <c r="AU9" s="115"/>
      <c r="AV9" s="115"/>
      <c r="AW9" s="115"/>
      <c r="AX9" s="113"/>
      <c r="AY9" s="113"/>
      <c r="AZ9" s="113"/>
      <c r="BA9" s="113"/>
    </row>
    <row r="10" spans="1:53" ht="22.5" customHeight="1" x14ac:dyDescent="0.2">
      <c r="A10" s="126" t="s">
        <v>1360</v>
      </c>
      <c r="B10" s="127">
        <v>47874</v>
      </c>
      <c r="C10" s="127">
        <v>123456789</v>
      </c>
      <c r="D10" s="127">
        <v>123456</v>
      </c>
      <c r="E10" s="113"/>
      <c r="F10" s="113"/>
      <c r="G10" s="113"/>
      <c r="H10" s="113"/>
      <c r="I10" s="113"/>
      <c r="J10" s="113"/>
      <c r="K10" s="113"/>
      <c r="L10" s="127" t="s">
        <v>1275</v>
      </c>
      <c r="M10" s="113"/>
      <c r="N10" s="113"/>
      <c r="O10" s="113"/>
      <c r="P10" s="113"/>
      <c r="Q10" s="113"/>
      <c r="R10" s="113"/>
      <c r="S10" s="127" t="s">
        <v>1181</v>
      </c>
      <c r="T10" s="113"/>
      <c r="U10" s="113"/>
      <c r="V10" s="113"/>
      <c r="W10" s="113"/>
      <c r="X10" s="113"/>
      <c r="Y10" s="113"/>
      <c r="Z10" s="113"/>
      <c r="AA10" s="127" t="s">
        <v>6</v>
      </c>
      <c r="AB10" s="113"/>
      <c r="AC10" s="128">
        <v>250</v>
      </c>
      <c r="AD10" s="113">
        <v>125</v>
      </c>
      <c r="AE10" s="152">
        <v>125</v>
      </c>
      <c r="AF10" s="123"/>
      <c r="AG10" s="124"/>
      <c r="AH10" s="124"/>
      <c r="AI10" s="113"/>
      <c r="AJ10" s="113"/>
      <c r="AK10" s="113">
        <v>4</v>
      </c>
      <c r="AL10" s="125" t="s">
        <v>1276</v>
      </c>
      <c r="AM10" s="125" t="s">
        <v>1277</v>
      </c>
      <c r="AN10" s="113"/>
      <c r="AO10" s="114"/>
      <c r="AP10" s="114"/>
      <c r="AQ10" s="114"/>
      <c r="AR10" s="114"/>
      <c r="AS10" s="127" t="s">
        <v>70</v>
      </c>
      <c r="AT10" s="114"/>
      <c r="AU10" s="117"/>
      <c r="AV10" s="117"/>
      <c r="AW10" s="117"/>
      <c r="AX10" s="113"/>
      <c r="AY10" s="113"/>
      <c r="AZ10" s="113"/>
      <c r="BA10" s="113"/>
    </row>
    <row r="11" spans="1:53" ht="12.75" x14ac:dyDescent="0.2">
      <c r="A11" s="126" t="s">
        <v>1360</v>
      </c>
      <c r="B11" s="127">
        <v>47874</v>
      </c>
      <c r="C11" s="127">
        <v>123456789</v>
      </c>
      <c r="D11" s="127">
        <v>123456</v>
      </c>
      <c r="L11" s="127" t="s">
        <v>1275</v>
      </c>
      <c r="S11" s="127" t="s">
        <v>1181</v>
      </c>
      <c r="AA11" s="127" t="e">
        <v>#REF!</v>
      </c>
      <c r="AC11" s="128" t="e">
        <v>#REF!</v>
      </c>
      <c r="AO11" s="116"/>
      <c r="AP11" s="116"/>
      <c r="AQ11" s="116"/>
      <c r="AR11" s="116"/>
      <c r="AS11" s="127" t="e">
        <v>#REF!</v>
      </c>
      <c r="AT11" s="116"/>
    </row>
    <row r="12" spans="1:53" ht="12.75" x14ac:dyDescent="0.2">
      <c r="A12" s="126" t="s">
        <v>1360</v>
      </c>
      <c r="B12" s="127">
        <v>47874</v>
      </c>
      <c r="C12" s="127">
        <v>123456789</v>
      </c>
      <c r="D12" s="127">
        <v>123456</v>
      </c>
      <c r="L12" s="127" t="s">
        <v>1275</v>
      </c>
      <c r="S12" s="127" t="s">
        <v>1181</v>
      </c>
      <c r="AA12" s="127" t="e">
        <v>#REF!</v>
      </c>
      <c r="AC12" s="128" t="e">
        <v>#REF!</v>
      </c>
      <c r="AR12" s="118"/>
      <c r="AS12" s="127" t="e">
        <v>#REF!</v>
      </c>
      <c r="AT12" s="119"/>
      <c r="AU12" s="119"/>
      <c r="AV12" s="119"/>
      <c r="AW12" s="119"/>
      <c r="AX12" s="119"/>
    </row>
    <row r="13" spans="1:53" ht="12.75" x14ac:dyDescent="0.2">
      <c r="A13" s="126" t="s">
        <v>1360</v>
      </c>
      <c r="B13" s="127">
        <v>47874</v>
      </c>
      <c r="C13" s="127">
        <v>123456789</v>
      </c>
      <c r="D13" s="127">
        <v>123456</v>
      </c>
      <c r="L13" s="127" t="s">
        <v>1275</v>
      </c>
      <c r="S13" s="127" t="s">
        <v>1181</v>
      </c>
      <c r="AA13" s="127" t="e">
        <v>#REF!</v>
      </c>
      <c r="AC13" s="128" t="e">
        <v>#REF!</v>
      </c>
      <c r="AR13" s="118"/>
      <c r="AS13" s="127" t="e">
        <v>#REF!</v>
      </c>
      <c r="AT13" s="119"/>
      <c r="AU13" s="119"/>
      <c r="AV13" s="119"/>
      <c r="AW13" s="119"/>
      <c r="AX13" s="119"/>
    </row>
    <row r="14" spans="1:53" ht="12.75" x14ac:dyDescent="0.2">
      <c r="A14" s="126" t="s">
        <v>1360</v>
      </c>
      <c r="B14" s="127">
        <v>47874</v>
      </c>
      <c r="C14" s="127">
        <v>123456789</v>
      </c>
      <c r="D14" s="127">
        <v>123456</v>
      </c>
      <c r="L14" s="127" t="s">
        <v>1275</v>
      </c>
      <c r="S14" s="127" t="s">
        <v>1181</v>
      </c>
      <c r="AA14" s="127" t="e">
        <v>#REF!</v>
      </c>
      <c r="AC14" s="128" t="e">
        <v>#REF!</v>
      </c>
      <c r="AR14" s="118"/>
      <c r="AS14" s="127" t="e">
        <v>#REF!</v>
      </c>
      <c r="AT14" s="119"/>
      <c r="AU14" s="119"/>
      <c r="AV14" s="119"/>
      <c r="AW14" s="119"/>
      <c r="AX14" s="119"/>
    </row>
    <row r="15" spans="1:53" ht="12.75" x14ac:dyDescent="0.2">
      <c r="A15" s="126" t="s">
        <v>1360</v>
      </c>
      <c r="B15" s="127">
        <v>47874</v>
      </c>
      <c r="C15" s="127">
        <v>123456789</v>
      </c>
      <c r="D15" s="127">
        <v>123456</v>
      </c>
      <c r="L15" s="127" t="s">
        <v>1275</v>
      </c>
      <c r="S15" s="127" t="s">
        <v>1181</v>
      </c>
      <c r="AA15" s="127" t="e">
        <v>#REF!</v>
      </c>
      <c r="AC15" s="128" t="e">
        <v>#REF!</v>
      </c>
      <c r="AR15" s="120"/>
      <c r="AS15" s="127" t="e">
        <v>#REF!</v>
      </c>
      <c r="AT15" s="121"/>
      <c r="AU15" s="121"/>
      <c r="AV15" s="121"/>
      <c r="AW15" s="121"/>
      <c r="AX15" s="121"/>
    </row>
    <row r="16" spans="1:53" ht="12.75" x14ac:dyDescent="0.2">
      <c r="A16" s="126" t="s">
        <v>1360</v>
      </c>
      <c r="B16" s="127">
        <v>47874</v>
      </c>
      <c r="C16" s="127">
        <v>123456789</v>
      </c>
      <c r="D16" s="127">
        <v>123456</v>
      </c>
      <c r="L16" s="127" t="s">
        <v>1275</v>
      </c>
      <c r="S16" s="127" t="s">
        <v>1181</v>
      </c>
      <c r="AA16" s="127" t="e">
        <v>#REF!</v>
      </c>
      <c r="AC16" s="128" t="e">
        <v>#REF!</v>
      </c>
      <c r="AS16" s="127" t="e">
        <v>#REF!</v>
      </c>
    </row>
    <row r="17" spans="1:45" ht="12.75" x14ac:dyDescent="0.2">
      <c r="A17" s="126" t="s">
        <v>1360</v>
      </c>
      <c r="B17" s="127">
        <v>47874</v>
      </c>
      <c r="C17" s="127">
        <v>123456789</v>
      </c>
      <c r="D17" s="127">
        <v>123456</v>
      </c>
      <c r="L17" s="127" t="s">
        <v>1275</v>
      </c>
      <c r="S17" s="127" t="s">
        <v>1181</v>
      </c>
      <c r="AA17" s="127" t="e">
        <v>#REF!</v>
      </c>
      <c r="AC17" s="128" t="e">
        <v>#REF!</v>
      </c>
      <c r="AS17" s="127" t="e">
        <v>#REF!</v>
      </c>
    </row>
    <row r="18" spans="1:45" ht="12.75" x14ac:dyDescent="0.2">
      <c r="A18" s="126" t="s">
        <v>1360</v>
      </c>
      <c r="B18" s="127">
        <v>47874</v>
      </c>
      <c r="C18" s="127">
        <v>123456789</v>
      </c>
      <c r="D18" s="127">
        <v>123456</v>
      </c>
      <c r="L18" s="127" t="s">
        <v>1275</v>
      </c>
      <c r="S18" s="127" t="s">
        <v>1181</v>
      </c>
      <c r="AA18" s="127" t="e">
        <v>#REF!</v>
      </c>
      <c r="AC18" s="128" t="e">
        <v>#REF!</v>
      </c>
      <c r="AS18" s="127" t="e">
        <v>#REF!</v>
      </c>
    </row>
    <row r="19" spans="1:45" ht="12.75" x14ac:dyDescent="0.2">
      <c r="A19" s="126" t="s">
        <v>1360</v>
      </c>
      <c r="B19" s="127">
        <v>47874</v>
      </c>
      <c r="C19" s="127">
        <v>123456789</v>
      </c>
      <c r="D19" s="127">
        <v>123456</v>
      </c>
      <c r="L19" s="127" t="s">
        <v>1275</v>
      </c>
      <c r="S19" s="127" t="s">
        <v>1181</v>
      </c>
      <c r="AA19" s="127" t="e">
        <v>#REF!</v>
      </c>
      <c r="AC19" s="128" t="e">
        <v>#REF!</v>
      </c>
      <c r="AS19" s="127" t="e">
        <v>#REF!</v>
      </c>
    </row>
    <row r="20" spans="1:45" ht="12.75" x14ac:dyDescent="0.2">
      <c r="A20" s="126" t="s">
        <v>1360</v>
      </c>
      <c r="B20" s="127">
        <v>47874</v>
      </c>
      <c r="C20" s="127">
        <v>123456789</v>
      </c>
      <c r="D20" s="127">
        <v>123456</v>
      </c>
      <c r="L20" s="127" t="s">
        <v>1275</v>
      </c>
      <c r="S20" s="127" t="s">
        <v>1181</v>
      </c>
      <c r="AA20" s="127" t="e">
        <v>#REF!</v>
      </c>
      <c r="AC20" s="128" t="e">
        <v>#REF!</v>
      </c>
      <c r="AS20" s="127" t="e">
        <v>#REF!</v>
      </c>
    </row>
    <row r="21" spans="1:45" ht="12.75" x14ac:dyDescent="0.2">
      <c r="A21" s="126" t="s">
        <v>1360</v>
      </c>
      <c r="B21" s="127">
        <v>47874</v>
      </c>
      <c r="C21" s="127">
        <v>123456789</v>
      </c>
      <c r="D21" s="127">
        <v>123456</v>
      </c>
      <c r="L21" s="127" t="s">
        <v>1275</v>
      </c>
      <c r="S21" s="127" t="s">
        <v>1181</v>
      </c>
      <c r="AA21" s="127" t="e">
        <v>#REF!</v>
      </c>
      <c r="AC21" s="128" t="e">
        <v>#REF!</v>
      </c>
      <c r="AS21" s="127" t="e">
        <v>#REF!</v>
      </c>
    </row>
    <row r="22" spans="1:45" ht="12.75" x14ac:dyDescent="0.2">
      <c r="A22" s="126" t="s">
        <v>1360</v>
      </c>
      <c r="B22" s="127">
        <v>47874</v>
      </c>
      <c r="C22" s="127">
        <v>123456789</v>
      </c>
      <c r="D22" s="127">
        <v>123456</v>
      </c>
      <c r="L22" s="127" t="s">
        <v>1275</v>
      </c>
      <c r="S22" s="127" t="s">
        <v>1181</v>
      </c>
      <c r="AA22" s="127" t="e">
        <v>#REF!</v>
      </c>
      <c r="AC22" s="128" t="e">
        <v>#REF!</v>
      </c>
      <c r="AS22" s="127" t="e">
        <v>#REF!</v>
      </c>
    </row>
    <row r="23" spans="1:45" ht="12.75" x14ac:dyDescent="0.2">
      <c r="A23" s="126" t="s">
        <v>1360</v>
      </c>
      <c r="B23" s="127">
        <v>47874</v>
      </c>
      <c r="C23" s="127">
        <v>123456789</v>
      </c>
      <c r="D23" s="127">
        <v>123456</v>
      </c>
      <c r="L23" s="127" t="s">
        <v>1275</v>
      </c>
      <c r="S23" s="127" t="s">
        <v>1181</v>
      </c>
      <c r="AA23" s="127" t="e">
        <v>#REF!</v>
      </c>
      <c r="AC23" s="128" t="e">
        <v>#REF!</v>
      </c>
      <c r="AS23" s="127" t="e">
        <v>#REF!</v>
      </c>
    </row>
    <row r="24" spans="1:45" ht="12.75" x14ac:dyDescent="0.2">
      <c r="A24" s="126" t="s">
        <v>1360</v>
      </c>
      <c r="B24" s="127">
        <v>47874</v>
      </c>
      <c r="C24" s="127">
        <v>123456789</v>
      </c>
      <c r="D24" s="127">
        <v>123456</v>
      </c>
      <c r="L24" s="127" t="s">
        <v>1275</v>
      </c>
      <c r="S24" s="127" t="s">
        <v>1181</v>
      </c>
      <c r="AA24" s="127" t="e">
        <v>#REF!</v>
      </c>
      <c r="AC24" s="128" t="e">
        <v>#REF!</v>
      </c>
      <c r="AS24" s="127" t="e">
        <v>#REF!</v>
      </c>
    </row>
    <row r="25" spans="1:45" ht="12.75" x14ac:dyDescent="0.2">
      <c r="A25" s="126" t="s">
        <v>1360</v>
      </c>
      <c r="B25" s="127">
        <v>47874</v>
      </c>
      <c r="C25" s="127">
        <v>123456789</v>
      </c>
      <c r="D25" s="127">
        <v>123456</v>
      </c>
      <c r="L25" s="127" t="s">
        <v>1275</v>
      </c>
      <c r="S25" s="127" t="s">
        <v>1181</v>
      </c>
      <c r="AA25" s="127" t="e">
        <v>#REF!</v>
      </c>
      <c r="AC25" s="128" t="e">
        <v>#REF!</v>
      </c>
      <c r="AS25" s="127" t="e">
        <v>#REF!</v>
      </c>
    </row>
    <row r="26" spans="1:45" ht="12.75" x14ac:dyDescent="0.2">
      <c r="A26" s="126" t="s">
        <v>1360</v>
      </c>
      <c r="B26" s="127">
        <v>47874</v>
      </c>
      <c r="C26" s="127">
        <v>123456789</v>
      </c>
      <c r="D26" s="127">
        <v>123456</v>
      </c>
      <c r="L26" s="127" t="s">
        <v>1275</v>
      </c>
      <c r="S26" s="127" t="s">
        <v>1181</v>
      </c>
      <c r="AA26" s="127" t="e">
        <v>#REF!</v>
      </c>
      <c r="AC26" s="128" t="e">
        <v>#REF!</v>
      </c>
      <c r="AS26" s="127" t="e">
        <v>#REF!</v>
      </c>
    </row>
    <row r="27" spans="1:45" ht="12.75" x14ac:dyDescent="0.2">
      <c r="A27" s="126" t="s">
        <v>1360</v>
      </c>
      <c r="B27" s="127">
        <v>47874</v>
      </c>
      <c r="C27" s="127">
        <v>123456789</v>
      </c>
      <c r="D27" s="127">
        <v>123456</v>
      </c>
      <c r="L27" s="127" t="s">
        <v>1275</v>
      </c>
      <c r="S27" s="127" t="s">
        <v>1181</v>
      </c>
      <c r="AA27" s="127" t="e">
        <v>#REF!</v>
      </c>
      <c r="AC27" s="128" t="e">
        <v>#REF!</v>
      </c>
      <c r="AS27" s="127" t="e">
        <v>#REF!</v>
      </c>
    </row>
    <row r="28" spans="1:45" ht="12.75" x14ac:dyDescent="0.2">
      <c r="A28" s="126" t="s">
        <v>1360</v>
      </c>
      <c r="B28" s="127">
        <v>47874</v>
      </c>
      <c r="C28" s="127">
        <v>123456789</v>
      </c>
      <c r="D28" s="127">
        <v>123456</v>
      </c>
      <c r="L28" s="127" t="s">
        <v>1275</v>
      </c>
      <c r="S28" s="127" t="s">
        <v>1181</v>
      </c>
      <c r="AA28" s="127" t="e">
        <v>#REF!</v>
      </c>
      <c r="AC28" s="128" t="e">
        <v>#REF!</v>
      </c>
      <c r="AS28" s="127" t="e">
        <v>#REF!</v>
      </c>
    </row>
    <row r="29" spans="1:45" ht="12.75" x14ac:dyDescent="0.2">
      <c r="A29" s="126" t="s">
        <v>1360</v>
      </c>
      <c r="B29" s="127">
        <v>47874</v>
      </c>
      <c r="C29" s="127">
        <v>123456789</v>
      </c>
      <c r="D29" s="127">
        <v>123456</v>
      </c>
      <c r="L29" s="127" t="s">
        <v>1275</v>
      </c>
      <c r="S29" s="127" t="s">
        <v>1181</v>
      </c>
      <c r="AA29" s="127" t="e">
        <v>#REF!</v>
      </c>
      <c r="AC29" s="128" t="e">
        <v>#REF!</v>
      </c>
      <c r="AS29" s="127" t="e">
        <v>#REF!</v>
      </c>
    </row>
    <row r="30" spans="1:45" ht="12.75" x14ac:dyDescent="0.2">
      <c r="A30" s="126" t="s">
        <v>1360</v>
      </c>
      <c r="B30" s="127">
        <v>47874</v>
      </c>
      <c r="C30" s="127">
        <v>123456789</v>
      </c>
      <c r="D30" s="127">
        <v>123456</v>
      </c>
      <c r="L30" s="127" t="s">
        <v>1275</v>
      </c>
      <c r="S30" s="127" t="s">
        <v>1181</v>
      </c>
      <c r="AA30" s="127" t="e">
        <v>#REF!</v>
      </c>
      <c r="AC30" s="128" t="e">
        <v>#REF!</v>
      </c>
      <c r="AS30" s="127" t="e">
        <v>#REF!</v>
      </c>
    </row>
    <row r="31" spans="1:45" ht="12.75" x14ac:dyDescent="0.2">
      <c r="A31" s="126" t="s">
        <v>1360</v>
      </c>
      <c r="B31" s="127">
        <v>47874</v>
      </c>
      <c r="C31" s="127">
        <v>123456789</v>
      </c>
      <c r="D31" s="127">
        <v>123456</v>
      </c>
      <c r="L31" s="127" t="s">
        <v>1275</v>
      </c>
      <c r="S31" s="127" t="s">
        <v>1181</v>
      </c>
      <c r="AA31" s="127" t="e">
        <v>#REF!</v>
      </c>
      <c r="AC31" s="128" t="e">
        <v>#REF!</v>
      </c>
      <c r="AS31" s="127" t="e">
        <v>#REF!</v>
      </c>
    </row>
    <row r="32" spans="1:45" ht="12.75" x14ac:dyDescent="0.2">
      <c r="A32" s="126" t="s">
        <v>1360</v>
      </c>
      <c r="B32" s="127">
        <v>47874</v>
      </c>
      <c r="C32" s="127">
        <v>123456789</v>
      </c>
      <c r="D32" s="127">
        <v>123456</v>
      </c>
      <c r="L32" s="127" t="s">
        <v>1275</v>
      </c>
      <c r="S32" s="127" t="s">
        <v>1181</v>
      </c>
      <c r="AA32" s="127" t="e">
        <v>#REF!</v>
      </c>
      <c r="AC32" s="128" t="e">
        <v>#REF!</v>
      </c>
      <c r="AS32" s="127" t="e">
        <v>#REF!</v>
      </c>
    </row>
    <row r="33" spans="1:45" ht="12.75" x14ac:dyDescent="0.2">
      <c r="A33" s="126" t="s">
        <v>1360</v>
      </c>
      <c r="B33" s="127">
        <v>47874</v>
      </c>
      <c r="C33" s="127">
        <v>123456789</v>
      </c>
      <c r="D33" s="127">
        <v>123456</v>
      </c>
      <c r="L33" s="127" t="s">
        <v>1275</v>
      </c>
      <c r="S33" s="127" t="s">
        <v>1181</v>
      </c>
      <c r="AA33" s="127" t="e">
        <v>#REF!</v>
      </c>
      <c r="AC33" s="128" t="e">
        <v>#REF!</v>
      </c>
      <c r="AS33" s="127" t="e">
        <v>#REF!</v>
      </c>
    </row>
    <row r="34" spans="1:45" ht="12.75" x14ac:dyDescent="0.2">
      <c r="A34" s="126" t="s">
        <v>1360</v>
      </c>
      <c r="B34" s="127">
        <v>47874</v>
      </c>
      <c r="C34" s="127">
        <v>123456789</v>
      </c>
      <c r="D34" s="127">
        <v>123456</v>
      </c>
      <c r="L34" s="127" t="s">
        <v>1275</v>
      </c>
      <c r="S34" s="127" t="s">
        <v>1181</v>
      </c>
      <c r="AA34" s="127" t="e">
        <v>#REF!</v>
      </c>
      <c r="AC34" s="128" t="e">
        <v>#REF!</v>
      </c>
      <c r="AS34" s="127" t="e">
        <v>#REF!</v>
      </c>
    </row>
    <row r="35" spans="1:45" ht="12.75" x14ac:dyDescent="0.2">
      <c r="A35" s="126" t="s">
        <v>1360</v>
      </c>
      <c r="B35" s="127">
        <v>47874</v>
      </c>
      <c r="C35" s="127">
        <v>123456789</v>
      </c>
      <c r="D35" s="127">
        <v>123456</v>
      </c>
      <c r="L35" s="127" t="s">
        <v>1275</v>
      </c>
      <c r="S35" s="127" t="s">
        <v>1181</v>
      </c>
      <c r="AA35" s="127" t="e">
        <v>#REF!</v>
      </c>
      <c r="AC35" s="128" t="e">
        <v>#REF!</v>
      </c>
      <c r="AS35" s="127" t="e">
        <v>#REF!</v>
      </c>
    </row>
    <row r="36" spans="1:45" ht="12.75" x14ac:dyDescent="0.2">
      <c r="A36" s="126" t="s">
        <v>1360</v>
      </c>
      <c r="B36" s="127">
        <v>47874</v>
      </c>
      <c r="C36" s="127">
        <v>123456789</v>
      </c>
      <c r="D36" s="127">
        <v>123456</v>
      </c>
      <c r="L36" s="127" t="s">
        <v>1275</v>
      </c>
      <c r="S36" s="127" t="s">
        <v>1181</v>
      </c>
      <c r="AA36" s="127" t="e">
        <v>#REF!</v>
      </c>
      <c r="AC36" s="128" t="e">
        <v>#REF!</v>
      </c>
      <c r="AS36" s="127" t="e">
        <v>#REF!</v>
      </c>
    </row>
    <row r="37" spans="1:45" ht="12.75" x14ac:dyDescent="0.2">
      <c r="A37" s="126" t="s">
        <v>1360</v>
      </c>
      <c r="B37" s="127">
        <v>47874</v>
      </c>
      <c r="C37" s="127">
        <v>123456789</v>
      </c>
      <c r="D37" s="127">
        <v>123456</v>
      </c>
      <c r="L37" s="127" t="s">
        <v>1275</v>
      </c>
      <c r="S37" s="127" t="s">
        <v>1181</v>
      </c>
      <c r="AA37" s="127" t="e">
        <v>#REF!</v>
      </c>
      <c r="AC37" s="128" t="e">
        <v>#REF!</v>
      </c>
      <c r="AS37" s="127" t="e">
        <v>#REF!</v>
      </c>
    </row>
    <row r="38" spans="1:45" ht="12.75" x14ac:dyDescent="0.2">
      <c r="A38" s="126" t="s">
        <v>1360</v>
      </c>
      <c r="B38" s="127">
        <v>47874</v>
      </c>
      <c r="C38" s="127">
        <v>123456789</v>
      </c>
      <c r="D38" s="127">
        <v>123456</v>
      </c>
      <c r="L38" s="127" t="s">
        <v>1275</v>
      </c>
      <c r="S38" s="127" t="s">
        <v>1181</v>
      </c>
      <c r="AA38" s="127" t="e">
        <v>#REF!</v>
      </c>
      <c r="AC38" s="128" t="e">
        <v>#REF!</v>
      </c>
      <c r="AS38" s="127" t="e">
        <v>#REF!</v>
      </c>
    </row>
    <row r="39" spans="1:45" ht="12.75" x14ac:dyDescent="0.2">
      <c r="A39" s="126" t="s">
        <v>1360</v>
      </c>
      <c r="B39" s="127">
        <v>47874</v>
      </c>
      <c r="C39" s="127">
        <v>123456789</v>
      </c>
      <c r="D39" s="127">
        <v>123456</v>
      </c>
      <c r="L39" s="127" t="s">
        <v>1275</v>
      </c>
      <c r="S39" s="127" t="s">
        <v>1181</v>
      </c>
      <c r="AA39" s="127" t="e">
        <v>#REF!</v>
      </c>
      <c r="AC39" s="128" t="e">
        <v>#REF!</v>
      </c>
      <c r="AS39" s="127" t="e">
        <v>#REF!</v>
      </c>
    </row>
    <row r="40" spans="1:45" ht="12.75" x14ac:dyDescent="0.2">
      <c r="A40" s="126" t="s">
        <v>1360</v>
      </c>
      <c r="B40" s="127">
        <v>47874</v>
      </c>
      <c r="C40" s="127">
        <v>123456789</v>
      </c>
      <c r="D40" s="127">
        <v>123456</v>
      </c>
      <c r="L40" s="127" t="s">
        <v>1275</v>
      </c>
      <c r="S40" s="127" t="s">
        <v>1181</v>
      </c>
      <c r="AA40" s="127" t="e">
        <v>#REF!</v>
      </c>
      <c r="AC40" s="128" t="e">
        <v>#REF!</v>
      </c>
      <c r="AS40" s="127" t="e">
        <v>#REF!</v>
      </c>
    </row>
    <row r="41" spans="1:45" ht="12.75" x14ac:dyDescent="0.2">
      <c r="A41" s="126" t="s">
        <v>1360</v>
      </c>
      <c r="B41" s="127">
        <v>47874</v>
      </c>
      <c r="C41" s="127">
        <v>123456789</v>
      </c>
      <c r="D41" s="127">
        <v>123456</v>
      </c>
      <c r="L41" s="127" t="s">
        <v>1275</v>
      </c>
      <c r="S41" s="127" t="s">
        <v>1181</v>
      </c>
      <c r="AA41" s="127" t="e">
        <v>#REF!</v>
      </c>
      <c r="AC41" s="128" t="e">
        <v>#REF!</v>
      </c>
      <c r="AS41" s="127" t="e">
        <v>#REF!</v>
      </c>
    </row>
    <row r="42" spans="1:45" ht="12.75" x14ac:dyDescent="0.2">
      <c r="A42" s="126" t="s">
        <v>1360</v>
      </c>
      <c r="B42" s="127">
        <v>47874</v>
      </c>
      <c r="C42" s="127">
        <v>123456789</v>
      </c>
      <c r="D42" s="127">
        <v>123456</v>
      </c>
      <c r="L42" s="127" t="s">
        <v>1275</v>
      </c>
      <c r="S42" s="127" t="s">
        <v>1181</v>
      </c>
      <c r="AA42" s="127" t="e">
        <v>#REF!</v>
      </c>
      <c r="AC42" s="128" t="e">
        <v>#REF!</v>
      </c>
      <c r="AS42" s="127" t="e">
        <v>#REF!</v>
      </c>
    </row>
    <row r="43" spans="1:45" ht="12.75" x14ac:dyDescent="0.2">
      <c r="A43" s="126" t="s">
        <v>1360</v>
      </c>
      <c r="B43" s="127">
        <v>47874</v>
      </c>
      <c r="C43" s="127">
        <v>123456789</v>
      </c>
      <c r="D43" s="127">
        <v>123456</v>
      </c>
      <c r="L43" s="127" t="s">
        <v>1275</v>
      </c>
      <c r="S43" s="127" t="s">
        <v>1181</v>
      </c>
      <c r="AA43" s="127" t="e">
        <v>#REF!</v>
      </c>
      <c r="AC43" s="128" t="e">
        <v>#REF!</v>
      </c>
      <c r="AS43" s="127" t="e">
        <v>#REF!</v>
      </c>
    </row>
    <row r="44" spans="1:45" ht="12.75" x14ac:dyDescent="0.2">
      <c r="A44" s="126" t="s">
        <v>1360</v>
      </c>
      <c r="B44" s="127">
        <v>47874</v>
      </c>
      <c r="C44" s="127">
        <v>123456789</v>
      </c>
      <c r="D44" s="127">
        <v>123456</v>
      </c>
      <c r="L44" s="127" t="s">
        <v>1275</v>
      </c>
      <c r="S44" s="127" t="s">
        <v>1181</v>
      </c>
      <c r="AA44" s="127" t="e">
        <v>#REF!</v>
      </c>
      <c r="AC44" s="128" t="e">
        <v>#REF!</v>
      </c>
      <c r="AS44" s="127" t="e">
        <v>#REF!</v>
      </c>
    </row>
    <row r="45" spans="1:45" ht="12.75" x14ac:dyDescent="0.2">
      <c r="A45" s="126" t="s">
        <v>1360</v>
      </c>
      <c r="B45" s="127">
        <v>47874</v>
      </c>
      <c r="C45" s="127">
        <v>123456789</v>
      </c>
      <c r="D45" s="127">
        <v>123456</v>
      </c>
      <c r="L45" s="127" t="s">
        <v>1275</v>
      </c>
      <c r="S45" s="127" t="s">
        <v>1181</v>
      </c>
      <c r="AA45" s="127" t="e">
        <v>#REF!</v>
      </c>
      <c r="AC45" s="128" t="e">
        <v>#REF!</v>
      </c>
      <c r="AS45" s="127" t="e">
        <v>#REF!</v>
      </c>
    </row>
    <row r="46" spans="1:45" ht="12.75" x14ac:dyDescent="0.2">
      <c r="A46" s="126" t="s">
        <v>1360</v>
      </c>
      <c r="B46" s="127">
        <v>47874</v>
      </c>
      <c r="C46" s="127">
        <v>123456789</v>
      </c>
      <c r="D46" s="127">
        <v>123456</v>
      </c>
      <c r="L46" s="127" t="s">
        <v>1275</v>
      </c>
      <c r="S46" s="127" t="s">
        <v>1181</v>
      </c>
      <c r="AA46" s="127" t="e">
        <v>#REF!</v>
      </c>
      <c r="AC46" s="128" t="e">
        <v>#REF!</v>
      </c>
      <c r="AS46" s="127" t="e">
        <v>#REF!</v>
      </c>
    </row>
    <row r="47" spans="1:45" ht="12.75" x14ac:dyDescent="0.2">
      <c r="A47" s="126" t="s">
        <v>1360</v>
      </c>
      <c r="B47" s="127">
        <v>47874</v>
      </c>
      <c r="C47" s="127">
        <v>123456789</v>
      </c>
      <c r="D47" s="127">
        <v>123456</v>
      </c>
      <c r="L47" s="127" t="s">
        <v>1275</v>
      </c>
      <c r="S47" s="127" t="s">
        <v>1181</v>
      </c>
      <c r="AA47" s="127" t="e">
        <v>#REF!</v>
      </c>
      <c r="AC47" s="128" t="e">
        <v>#REF!</v>
      </c>
      <c r="AS47" s="127" t="e">
        <v>#REF!</v>
      </c>
    </row>
    <row r="48" spans="1:45" ht="12.75" x14ac:dyDescent="0.2">
      <c r="A48" s="126" t="s">
        <v>1360</v>
      </c>
      <c r="B48" s="127">
        <v>47874</v>
      </c>
      <c r="C48" s="127">
        <v>123456789</v>
      </c>
      <c r="D48" s="127">
        <v>123456</v>
      </c>
      <c r="L48" s="127" t="s">
        <v>1275</v>
      </c>
      <c r="S48" s="127" t="s">
        <v>1181</v>
      </c>
      <c r="AA48" s="127" t="e">
        <v>#REF!</v>
      </c>
      <c r="AC48" s="128" t="e">
        <v>#REF!</v>
      </c>
      <c r="AS48" s="127" t="e">
        <v>#REF!</v>
      </c>
    </row>
    <row r="49" spans="1:45" ht="12.75" x14ac:dyDescent="0.2">
      <c r="A49" s="126" t="s">
        <v>1360</v>
      </c>
      <c r="B49" s="127">
        <v>47874</v>
      </c>
      <c r="C49" s="127">
        <v>123456789</v>
      </c>
      <c r="D49" s="127">
        <v>123456</v>
      </c>
      <c r="L49" s="127" t="s">
        <v>1275</v>
      </c>
      <c r="S49" s="127" t="s">
        <v>1181</v>
      </c>
      <c r="AA49" s="127" t="e">
        <v>#REF!</v>
      </c>
      <c r="AC49" s="128" t="e">
        <v>#REF!</v>
      </c>
      <c r="AS49" s="127" t="e">
        <v>#REF!</v>
      </c>
    </row>
    <row r="50" spans="1:45" ht="12.75" x14ac:dyDescent="0.2">
      <c r="A50" s="126" t="s">
        <v>1360</v>
      </c>
      <c r="B50" s="127">
        <v>47874</v>
      </c>
      <c r="C50" s="127">
        <v>123456789</v>
      </c>
      <c r="D50" s="127">
        <v>123456</v>
      </c>
      <c r="L50" s="127" t="s">
        <v>1275</v>
      </c>
      <c r="S50" s="127" t="s">
        <v>1181</v>
      </c>
      <c r="AA50" s="127" t="e">
        <v>#REF!</v>
      </c>
      <c r="AC50" s="128" t="e">
        <v>#REF!</v>
      </c>
      <c r="AS50" s="127" t="e">
        <v>#REF!</v>
      </c>
    </row>
    <row r="51" spans="1:45" ht="12.75" x14ac:dyDescent="0.2">
      <c r="A51" s="126" t="s">
        <v>1360</v>
      </c>
      <c r="B51" s="127">
        <v>47874</v>
      </c>
      <c r="C51" s="127">
        <v>123456789</v>
      </c>
      <c r="D51" s="127">
        <v>123456</v>
      </c>
      <c r="L51" s="127" t="s">
        <v>1275</v>
      </c>
      <c r="S51" s="127" t="s">
        <v>1181</v>
      </c>
      <c r="AA51" s="127" t="e">
        <v>#REF!</v>
      </c>
      <c r="AC51" s="128" t="e">
        <v>#REF!</v>
      </c>
      <c r="AS51" s="127" t="e">
        <v>#REF!</v>
      </c>
    </row>
    <row r="52" spans="1:45" ht="12.75" x14ac:dyDescent="0.2">
      <c r="A52" s="126" t="s">
        <v>1360</v>
      </c>
      <c r="B52" s="127">
        <v>47874</v>
      </c>
      <c r="C52" s="127">
        <v>123456789</v>
      </c>
      <c r="D52" s="127">
        <v>123456</v>
      </c>
      <c r="L52" s="127" t="s">
        <v>1275</v>
      </c>
      <c r="S52" s="127" t="s">
        <v>1181</v>
      </c>
      <c r="AA52" s="127" t="e">
        <v>#REF!</v>
      </c>
      <c r="AC52" s="128" t="e">
        <v>#REF!</v>
      </c>
      <c r="AS52" s="127" t="e">
        <v>#REF!</v>
      </c>
    </row>
    <row r="53" spans="1:45" ht="12.75" x14ac:dyDescent="0.2">
      <c r="A53" s="126" t="s">
        <v>1360</v>
      </c>
      <c r="B53" s="127">
        <v>47874</v>
      </c>
      <c r="C53" s="127">
        <v>123456789</v>
      </c>
      <c r="D53" s="127">
        <v>123456</v>
      </c>
      <c r="L53" s="127" t="s">
        <v>1275</v>
      </c>
      <c r="S53" s="127" t="s">
        <v>1181</v>
      </c>
      <c r="AA53" s="127" t="e">
        <v>#REF!</v>
      </c>
      <c r="AC53" s="128" t="e">
        <v>#REF!</v>
      </c>
      <c r="AS53" s="127" t="e">
        <v>#REF!</v>
      </c>
    </row>
    <row r="54" spans="1:45" ht="12.75" x14ac:dyDescent="0.2">
      <c r="A54" s="126" t="s">
        <v>1360</v>
      </c>
      <c r="B54" s="127">
        <v>47874</v>
      </c>
      <c r="C54" s="127">
        <v>123456789</v>
      </c>
      <c r="D54" s="127">
        <v>123456</v>
      </c>
      <c r="L54" s="127" t="s">
        <v>1275</v>
      </c>
      <c r="S54" s="127" t="s">
        <v>1181</v>
      </c>
      <c r="AA54" s="127" t="e">
        <v>#REF!</v>
      </c>
      <c r="AC54" s="128" t="e">
        <v>#REF!</v>
      </c>
      <c r="AS54" s="127" t="e">
        <v>#REF!</v>
      </c>
    </row>
    <row r="55" spans="1:45" ht="12.75" x14ac:dyDescent="0.2">
      <c r="A55" s="126" t="s">
        <v>1360</v>
      </c>
      <c r="B55" s="127">
        <v>47874</v>
      </c>
      <c r="C55" s="127">
        <v>123456789</v>
      </c>
      <c r="D55" s="127">
        <v>123456</v>
      </c>
      <c r="L55" s="127" t="s">
        <v>1275</v>
      </c>
      <c r="S55" s="127" t="s">
        <v>1181</v>
      </c>
      <c r="AA55" s="127" t="e">
        <v>#REF!</v>
      </c>
      <c r="AC55" s="128" t="e">
        <v>#REF!</v>
      </c>
      <c r="AS55" s="127" t="e">
        <v>#REF!</v>
      </c>
    </row>
    <row r="56" spans="1:45" ht="12.75" x14ac:dyDescent="0.2">
      <c r="A56" s="126" t="s">
        <v>1360</v>
      </c>
      <c r="B56" s="127">
        <v>47874</v>
      </c>
      <c r="C56" s="127">
        <v>123456789</v>
      </c>
      <c r="D56" s="127">
        <v>123456</v>
      </c>
      <c r="L56" s="127" t="s">
        <v>1275</v>
      </c>
      <c r="S56" s="127" t="s">
        <v>1181</v>
      </c>
      <c r="AA56" s="127" t="e">
        <v>#REF!</v>
      </c>
      <c r="AC56" s="128" t="e">
        <v>#REF!</v>
      </c>
      <c r="AS56" s="127" t="e">
        <v>#REF!</v>
      </c>
    </row>
    <row r="57" spans="1:45" ht="12.75" x14ac:dyDescent="0.2">
      <c r="A57" s="126" t="s">
        <v>1360</v>
      </c>
      <c r="B57" s="127">
        <v>47874</v>
      </c>
      <c r="C57" s="127">
        <v>123456789</v>
      </c>
      <c r="D57" s="127">
        <v>123456</v>
      </c>
      <c r="L57" s="127" t="s">
        <v>1275</v>
      </c>
      <c r="S57" s="127" t="s">
        <v>1181</v>
      </c>
      <c r="AA57" s="127" t="e">
        <v>#REF!</v>
      </c>
      <c r="AC57" s="128" t="e">
        <v>#REF!</v>
      </c>
      <c r="AS57" s="127" t="e">
        <v>#REF!</v>
      </c>
    </row>
    <row r="58" spans="1:45" ht="12.75" x14ac:dyDescent="0.2">
      <c r="A58" s="126" t="s">
        <v>1360</v>
      </c>
      <c r="B58" s="127">
        <v>47874</v>
      </c>
      <c r="C58" s="127">
        <v>123456789</v>
      </c>
      <c r="D58" s="127">
        <v>123456</v>
      </c>
      <c r="L58" s="127" t="s">
        <v>1275</v>
      </c>
      <c r="S58" s="127" t="s">
        <v>1181</v>
      </c>
      <c r="AA58" s="127" t="e">
        <v>#REF!</v>
      </c>
      <c r="AC58" s="128" t="e">
        <v>#REF!</v>
      </c>
      <c r="AS58" s="127" t="e">
        <v>#REF!</v>
      </c>
    </row>
    <row r="59" spans="1:45" ht="12.75" x14ac:dyDescent="0.2">
      <c r="A59" s="126" t="s">
        <v>1360</v>
      </c>
      <c r="B59" s="127">
        <v>47874</v>
      </c>
      <c r="C59" s="127">
        <v>123456789</v>
      </c>
      <c r="D59" s="127">
        <v>123456</v>
      </c>
      <c r="L59" s="127" t="s">
        <v>1275</v>
      </c>
      <c r="S59" s="127" t="s">
        <v>1181</v>
      </c>
      <c r="AA59" s="127" t="e">
        <v>#REF!</v>
      </c>
      <c r="AC59" s="128" t="e">
        <v>#REF!</v>
      </c>
      <c r="AS59" s="127" t="e">
        <v>#REF!</v>
      </c>
    </row>
    <row r="60" spans="1:45" ht="12.75" x14ac:dyDescent="0.2">
      <c r="A60" s="126" t="s">
        <v>1360</v>
      </c>
      <c r="B60" s="127">
        <v>47874</v>
      </c>
      <c r="C60" s="127">
        <v>123456789</v>
      </c>
      <c r="D60" s="127">
        <v>123456</v>
      </c>
      <c r="L60" s="127" t="s">
        <v>1275</v>
      </c>
      <c r="S60" s="127" t="s">
        <v>1181</v>
      </c>
      <c r="AA60" s="127" t="e">
        <v>#REF!</v>
      </c>
      <c r="AC60" s="128" t="e">
        <v>#REF!</v>
      </c>
      <c r="AS60" s="127" t="e">
        <v>#REF!</v>
      </c>
    </row>
  </sheetData>
  <protectedRanges>
    <protectedRange password="C923" sqref="AA9" name="Range4_1_1"/>
  </protectedRanges>
  <dataValidations count="1">
    <dataValidation type="list" allowBlank="1" showInputMessage="1" showErrorMessage="1" sqref="AA9" xr:uid="{00000000-0002-0000-0500-000000000000}">
      <formula1>"ACFE Adult Literacy &amp; Numeracy, Employment Skills, Vocational"</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 xsi:nil="true"/>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2021 Skills for Work and Study Delivery Plan Template</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Props1.xml><?xml version="1.0" encoding="utf-8"?>
<ds:datastoreItem xmlns:ds="http://schemas.openxmlformats.org/officeDocument/2006/customXml" ds:itemID="{C058AF09-1D32-4137-93ED-748445C2A90C}"/>
</file>

<file path=customXml/itemProps2.xml><?xml version="1.0" encoding="utf-8"?>
<ds:datastoreItem xmlns:ds="http://schemas.openxmlformats.org/officeDocument/2006/customXml" ds:itemID="{75839FA8-972F-4A49-A1FF-5DEAA6ADE4A4}">
  <ds:schemaRefs>
    <ds:schemaRef ds:uri="http://schemas.microsoft.com/sharepoint/v3/contenttype/forms"/>
  </ds:schemaRefs>
</ds:datastoreItem>
</file>

<file path=customXml/itemProps3.xml><?xml version="1.0" encoding="utf-8"?>
<ds:datastoreItem xmlns:ds="http://schemas.openxmlformats.org/officeDocument/2006/customXml" ds:itemID="{F4567F00-32BC-4210-A57B-CBCA6C5940CE}">
  <ds:schemaRefs>
    <ds:schemaRef ds:uri="http://schemas.microsoft.com/office/2006/metadata/longProperties"/>
  </ds:schemaRefs>
</ds:datastoreItem>
</file>

<file path=customXml/itemProps4.xml><?xml version="1.0" encoding="utf-8"?>
<ds:datastoreItem xmlns:ds="http://schemas.openxmlformats.org/officeDocument/2006/customXml" ds:itemID="{0C6E3AB5-F19C-4BA3-A474-F6F1DAAD353B}">
  <ds:schemaRefs>
    <ds:schemaRef ds:uri="http://purl.org/dc/elements/1.1/"/>
    <ds:schemaRef ds:uri="http://schemas.microsoft.com/office/2006/documentManagement/types"/>
    <ds:schemaRef ds:uri="http://schemas.microsoft.com/office/2006/metadata/properties"/>
    <ds:schemaRef ds:uri="http://schemas.microsoft.com/Sharepoint/v3"/>
    <ds:schemaRef ds:uri="http://www.w3.org/XML/1998/namespace"/>
    <ds:schemaRef ds:uri="http://purl.org/dc/terms/"/>
    <ds:schemaRef ds:uri="http://schemas.microsoft.com/office/infopath/2007/PartnerControls"/>
    <ds:schemaRef ds:uri="http://schemas.openxmlformats.org/package/2006/metadata/core-properties"/>
    <ds:schemaRef ds:uri="8340ccf1-19cc-436c-918b-8d6c0cc500c3"/>
    <ds:schemaRef ds:uri="483f79c1-66ca-45ce-88f9-109c9a998fd0"/>
    <ds:schemaRef ds:uri="http://schemas.microsoft.com/sharepoint/v3"/>
    <ds:schemaRef ds:uri="http://purl.org/dc/dcmitype/"/>
    <ds:schemaRef ds:uri="cb9114c1-daad-44dd-acad-30f4246641f2"/>
    <ds:schemaRef ds:uri="76b566cd-adb9-46c2-964b-22eba181fd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Pre-accredited Del Plan</vt:lpstr>
      <vt:lpstr>DropdownLists</vt:lpstr>
      <vt:lpstr>Lookup table</vt:lpstr>
      <vt:lpstr>LITNUM</vt:lpstr>
      <vt:lpstr>Skills for Work and Study</vt:lpstr>
      <vt:lpstr>SARA</vt:lpstr>
      <vt:lpstr>SAMS Bulk upload</vt:lpstr>
      <vt:lpstr>INSTRUCTIONS!_Toc207174185</vt:lpstr>
      <vt:lpstr>list_ACFERegion</vt:lpstr>
      <vt:lpstr>list_FieldOfEducation</vt:lpstr>
      <vt:lpstr>list_LGA</vt:lpstr>
      <vt:lpstr>list_RTOStatus</vt:lpstr>
      <vt:lpstr>INSTRUCTIONS!Print_Area</vt:lpstr>
      <vt:lpstr>'Pre-accredited Del Plan'!Print_Area</vt:lpstr>
      <vt:lpstr>table_FieldOfEducation</vt:lpstr>
    </vt:vector>
  </TitlesOfParts>
  <Company>Department Of Infrastructure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Delivery Plan Template</dc:title>
  <dc:creator>donneb</dc:creator>
  <cp:lastModifiedBy>Kaighin, Andrew M</cp:lastModifiedBy>
  <cp:lastPrinted>2020-06-03T02:46:26Z</cp:lastPrinted>
  <dcterms:created xsi:type="dcterms:W3CDTF">2009-10-02T01:04:54Z</dcterms:created>
  <dcterms:modified xsi:type="dcterms:W3CDTF">2020-09-29T07:07:47Z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ECD_Author">
    <vt:lpwstr>94;#Education|5232e41c-5101-41fe-b638-7d41d1371531</vt:lpwstr>
  </property>
  <property fmtid="{D5CDD505-2E9C-101B-9397-08002B2CF9AE}" pid="3" name="DEECD_SubjectCategoryTaxHTField0">
    <vt:lpwstr/>
  </property>
  <property fmtid="{D5CDD505-2E9C-101B-9397-08002B2CF9AE}" pid="4" name="Order">
    <vt:r8>73000</vt:r8>
  </property>
  <property fmtid="{D5CDD505-2E9C-101B-9397-08002B2CF9AE}" pid="5" name="TemplateUrl">
    <vt:lpwstr/>
  </property>
  <property fmtid="{D5CDD505-2E9C-101B-9397-08002B2CF9AE}" pid="6" name="DEECD_SubjectCategory">
    <vt:lpwstr/>
  </property>
  <property fmtid="{D5CDD505-2E9C-101B-9397-08002B2CF9AE}" pid="7" name="DEECD_Keywords">
    <vt:lpwstr/>
  </property>
  <property fmtid="{D5CDD505-2E9C-101B-9397-08002B2CF9AE}" pid="8" name="DEECD_Audience">
    <vt:lpwstr/>
  </property>
  <property fmtid="{D5CDD505-2E9C-101B-9397-08002B2CF9AE}" pid="9" name="DEECD_Coverage">
    <vt:lpwstr/>
  </property>
  <property fmtid="{D5CDD505-2E9C-101B-9397-08002B2CF9AE}" pid="10" name="ContentTypeId">
    <vt:lpwstr>0x0101008840106FE30D4F50BC61A726A7CA6E3800A01D47DD30CBB54F95863B7DC80A2CEC</vt:lpwstr>
  </property>
  <property fmtid="{D5CDD505-2E9C-101B-9397-08002B2CF9AE}" pid="11" name="DEECD_Identifier">
    <vt:lpwstr/>
  </property>
  <property fmtid="{D5CDD505-2E9C-101B-9397-08002B2CF9AE}" pid="12" name="DEECD_Publisher">
    <vt:lpwstr/>
  </property>
  <property fmtid="{D5CDD505-2E9C-101B-9397-08002B2CF9AE}" pid="13" name="DEECD_Description">
    <vt:lpwstr/>
  </property>
  <property fmtid="{D5CDD505-2E9C-101B-9397-08002B2CF9AE}" pid="14" name="DEECD_PageLanguageTaxHTField0">
    <vt:lpwstr/>
  </property>
  <property fmtid="{D5CDD505-2E9C-101B-9397-08002B2CF9AE}" pid="15" name="TaxCatchAll">
    <vt:lpwstr/>
  </property>
  <property fmtid="{D5CDD505-2E9C-101B-9397-08002B2CF9AE}" pid="16" name="DEECD_ItemType">
    <vt:lpwstr>101;#Page|eb523acf-a821-456c-a76b-7607578309d7</vt:lpwstr>
  </property>
  <property fmtid="{D5CDD505-2E9C-101B-9397-08002B2CF9AE}" pid="17" name="DEECD_AuthorTaxHTField0">
    <vt:lpwstr/>
  </property>
  <property fmtid="{D5CDD505-2E9C-101B-9397-08002B2CF9AE}" pid="18" name="xd_Signature">
    <vt:lpwstr/>
  </property>
  <property fmtid="{D5CDD505-2E9C-101B-9397-08002B2CF9AE}" pid="19" name="DEECD_PageLanguage">
    <vt:lpwstr/>
  </property>
  <property fmtid="{D5CDD505-2E9C-101B-9397-08002B2CF9AE}" pid="20" name="DEECD_ItemTypeTaxHTField0">
    <vt:lpwstr/>
  </property>
  <property fmtid="{D5CDD505-2E9C-101B-9397-08002B2CF9AE}" pid="21" name="xd_ProgID">
    <vt:lpwstr/>
  </property>
  <property fmtid="{D5CDD505-2E9C-101B-9397-08002B2CF9AE}" pid="22" name="DEECD_Availability">
    <vt:lpwstr/>
  </property>
  <property fmtid="{D5CDD505-2E9C-101B-9397-08002B2CF9AE}" pid="23" name="DEECD_AudienceTaxHTField0">
    <vt:lpwstr/>
  </property>
  <property fmtid="{D5CDD505-2E9C-101B-9397-08002B2CF9AE}" pid="24" name="DET_EDRMS_RCS">
    <vt:lpwstr>20;#1.2.2 Project Documentation|a3ce4c3c-7960-4756-834e-8cbbf9028802</vt:lpwstr>
  </property>
  <property fmtid="{D5CDD505-2E9C-101B-9397-08002B2CF9AE}" pid="25" name="DET_EDRMS_BusUnit">
    <vt:lpwstr/>
  </property>
  <property fmtid="{D5CDD505-2E9C-101B-9397-08002B2CF9AE}" pid="26" name="DET_EDRMS_SecClass">
    <vt:lpwstr/>
  </property>
  <property fmtid="{D5CDD505-2E9C-101B-9397-08002B2CF9AE}" pid="27" name="RecordPoint_WorkflowType">
    <vt:lpwstr>ActiveSubmitStub</vt:lpwstr>
  </property>
  <property fmtid="{D5CDD505-2E9C-101B-9397-08002B2CF9AE}" pid="28" name="RecordPoint_ActiveItemWebId">
    <vt:lpwstr>{3ed742c5-94af-4432-8895-d50f327830af}</vt:lpwstr>
  </property>
  <property fmtid="{D5CDD505-2E9C-101B-9397-08002B2CF9AE}" pid="29" name="RecordPoint_ActiveItemSiteId">
    <vt:lpwstr>{702d8416-5cfb-418e-b259-4c75e5c77461}</vt:lpwstr>
  </property>
  <property fmtid="{D5CDD505-2E9C-101B-9397-08002B2CF9AE}" pid="30" name="RecordPoint_ActiveItemListId">
    <vt:lpwstr>{483f79c1-66ca-45ce-88f9-109c9a998fd0}</vt:lpwstr>
  </property>
  <property fmtid="{D5CDD505-2E9C-101B-9397-08002B2CF9AE}" pid="31" name="RecordPoint_ActiveItemUniqueId">
    <vt:lpwstr>{8376605d-b4cc-4f73-87f8-fb486053b374}</vt:lpwstr>
  </property>
  <property fmtid="{D5CDD505-2E9C-101B-9397-08002B2CF9AE}" pid="32" name="RecordPoint_SubmissionDate">
    <vt:lpwstr/>
  </property>
  <property fmtid="{D5CDD505-2E9C-101B-9397-08002B2CF9AE}" pid="33" name="RecordPoint_RecordNumberSubmitted">
    <vt:lpwstr>R20200441010</vt:lpwstr>
  </property>
  <property fmtid="{D5CDD505-2E9C-101B-9397-08002B2CF9AE}" pid="34" name="RecordPoint_ActiveItemMoved">
    <vt:lpwstr/>
  </property>
  <property fmtid="{D5CDD505-2E9C-101B-9397-08002B2CF9AE}" pid="35" name="RecordPoint_RecordFormat">
    <vt:lpwstr/>
  </property>
  <property fmtid="{D5CDD505-2E9C-101B-9397-08002B2CF9AE}" pid="36" name="RecordPoint_SubmissionCompleted">
    <vt:lpwstr>2020-08-14T16:54:36.6441590+10:00</vt:lpwstr>
  </property>
  <property fmtid="{D5CDD505-2E9C-101B-9397-08002B2CF9AE}" pid="37" name="_docset_NoMedatataSyncRequired">
    <vt:lpwstr>False</vt:lpwstr>
  </property>
</Properties>
</file>